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Z:\- PPL\6.0 Clients\SM02 - Smart Freight\001 Conf Assesst Scheme\230605 Emissions Report\240328 + MBM Annex (MASTER AS AT 2025)\MASTER\"/>
    </mc:Choice>
  </mc:AlternateContent>
  <xr:revisionPtr revIDLastSave="0" documentId="8_{ED3A4072-9321-4F00-ACB9-675A6E7ABFD5}" xr6:coauthVersionLast="47" xr6:coauthVersionMax="47" xr10:uidLastSave="{00000000-0000-0000-0000-000000000000}"/>
  <workbookProtection workbookAlgorithmName="SHA-512" workbookHashValue="UH00Fh2F7mYaFavGbWti7NxYVlWoY2pR8SIM2JrSY7tZ2wj+YxPcjO/HIQUo+8D27xfGF5XeIz5oVe3cmKoPWw==" workbookSaltValue="jCoZVFKkaeCfwFttGGdGag==" workbookSpinCount="100000" lockStructure="1"/>
  <bookViews>
    <workbookView xWindow="51720" yWindow="-120" windowWidth="29040" windowHeight="17520" xr2:uid="{31FCD9EB-5479-4FB1-A01A-94F62A232B4C}"/>
  </bookViews>
  <sheets>
    <sheet name="READ ME - How to complete" sheetId="6" r:id="rId1"/>
    <sheet name="A. Entity Information" sheetId="9" r:id="rId2"/>
    <sheet name="B. Report - Organisation" sheetId="1" r:id="rId3"/>
    <sheet name="C. Report - TS or HS" sheetId="8" r:id="rId4"/>
    <sheet name="D. MBM" sheetId="10" r:id="rId5"/>
    <sheet name="DropDownMenus-ISO" sheetId="4" state="hidden" r:id="rId6"/>
    <sheet name="DropDownMenus-MBM" sheetId="11" state="hidden" r:id="rId7"/>
    <sheet name="VersionControl" sheetId="7" state="hidden" r:id="rId8"/>
  </sheets>
  <definedNames>
    <definedName name="Activity_Distance_Type">'DropDownMenus-ISO'!$A$127:$A$130</definedName>
    <definedName name="BC_Nature">'DropDownMenus-MBM'!$A$19:$A$27</definedName>
    <definedName name="Data_Type">'DropDownMenus-ISO'!$A$120:$A$124</definedName>
    <definedName name="Direct_LETS">'DropDownMenus-MBM'!$A$57:$A$59</definedName>
    <definedName name="Doc_Type">'DropDownMenus-MBM'!$A$44:$A$49</definedName>
    <definedName name="Energy_Carrier">'DropDownMenus-ISO'!$A$59:$A$85</definedName>
    <definedName name="LETS_Gen">'DropDownMenus-MBM'!$A$52:$A$54</definedName>
    <definedName name="LETS_owner">'DropDownMenus-MBM'!$A$62:$A$64</definedName>
    <definedName name="Level_of_Report">'DropDownMenus-ISO'!$A$27:$A$32</definedName>
    <definedName name="MBM_Entity">'DropDownMenus-MBM'!$A$5:$A$9</definedName>
    <definedName name="MBM_Yes_No">'DropDownMenus-MBM'!$A$32:$A$35</definedName>
    <definedName name="MODE">'DropDownMenus-ISO'!$A$88:$A$97</definedName>
    <definedName name="Obj_Conform">'DropDownMenus-MBM'!$A$13:$A$15</definedName>
    <definedName name="Parameter">'DropDownMenus-MBM'!$A$38:$A$41</definedName>
    <definedName name="_xlnm.Print_Area" localSheetId="1">'A. Entity Information'!$A$2:$N$33</definedName>
    <definedName name="_xlnm.Print_Area" localSheetId="2">'B. Report - Organisation'!$A$2:$N$67</definedName>
    <definedName name="_xlnm.Print_Area" localSheetId="3">'C. Report - TS or HS'!$A$2:$N$81</definedName>
    <definedName name="_xlnm.Print_Area" localSheetId="4">'D. MBM'!$A$7:$P$505</definedName>
    <definedName name="_xlnm.Print_Area" localSheetId="0">'READ ME - How to complete'!$A$1:$L$175</definedName>
    <definedName name="Purpose">'DropDownMenus-ISO'!$A$13:$A$15</definedName>
    <definedName name="Report_Type">'DropDownMenus-ISO'!$A$42:$A$45</definedName>
    <definedName name="Scopes_Reported">'DropDownMenus-ISO'!$A$35:$A$39</definedName>
    <definedName name="Service_Provided">'DropDownMenus-ISO'!$A$48:$A$56</definedName>
    <definedName name="Type_of_Reporter">'DropDownMenus-ISO'!$A$5:$A$10</definedName>
    <definedName name="Type_Of_Result">'DropDownMenus-ISO'!$A$18:$A$24</definedName>
    <definedName name="Units_Used">'DropDownMenus-ISO'!$A$100:$A$111</definedName>
    <definedName name="Weight_Used">'DropDownMenus-ISO'!$A$114:$A$117</definedName>
    <definedName name="Yes_No">'DropDownMenus-ISO'!$A$133:$A$135</definedName>
    <definedName name="Yes_No_NotProv">'DropDownMenus-MBM'!$A$32:$A$35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 l="1"/>
  <c r="M40" i="8"/>
  <c r="L40" i="8"/>
  <c r="K40" i="8"/>
  <c r="J40" i="8"/>
  <c r="I40" i="8"/>
  <c r="H40" i="8"/>
  <c r="G40" i="8"/>
  <c r="F40" i="8"/>
  <c r="M33" i="8"/>
  <c r="L33" i="8"/>
  <c r="K33" i="8"/>
  <c r="J33" i="8"/>
  <c r="I33" i="8"/>
  <c r="H33" i="8"/>
  <c r="G33" i="8"/>
  <c r="F33" i="8"/>
  <c r="M36" i="1"/>
  <c r="F136" i="10"/>
  <c r="A127" i="10"/>
  <c r="A116" i="10"/>
  <c r="F112" i="10"/>
  <c r="A103" i="10"/>
  <c r="A92" i="10"/>
  <c r="F88" i="10"/>
  <c r="A79" i="10"/>
  <c r="A68" i="10"/>
  <c r="A54" i="10"/>
  <c r="A43" i="10"/>
  <c r="M29" i="1"/>
  <c r="L29" i="1"/>
  <c r="K29" i="1"/>
  <c r="J29" i="1"/>
  <c r="I29" i="1"/>
  <c r="H29" i="1"/>
  <c r="G29" i="1"/>
  <c r="F29" i="1"/>
  <c r="A31" i="9"/>
  <c r="E29" i="9"/>
  <c r="D27" i="7" l="1"/>
  <c r="E12" i="10" l="1"/>
  <c r="E14" i="10" s="1"/>
  <c r="B1" i="6"/>
  <c r="F21" i="10" l="1"/>
  <c r="A8" i="10"/>
  <c r="D28" i="7" l="1"/>
  <c r="D29" i="7"/>
  <c r="N18" i="8" l="1"/>
  <c r="L36" i="1"/>
  <c r="K36" i="1"/>
  <c r="J36" i="1"/>
  <c r="I36" i="1"/>
  <c r="H36" i="1"/>
  <c r="F36" i="1"/>
  <c r="G36" i="1"/>
  <c r="N15" i="1" l="1"/>
  <c r="N24" i="8" l="1"/>
  <c r="N23" i="8"/>
  <c r="N22" i="8"/>
  <c r="N21" i="8"/>
  <c r="N20" i="8"/>
  <c r="N19" i="8"/>
  <c r="N17" i="8"/>
  <c r="E13" i="10" l="1"/>
  <c r="F261" i="10"/>
  <c r="F256" i="10"/>
  <c r="F255" i="10"/>
  <c r="F254" i="10"/>
  <c r="F253" i="10"/>
  <c r="F252" i="10"/>
  <c r="F251" i="10"/>
  <c r="F250" i="10"/>
  <c r="F249" i="10"/>
  <c r="H261" i="10" s="1"/>
  <c r="F223" i="10"/>
  <c r="F218" i="10"/>
  <c r="F217" i="10"/>
  <c r="F216" i="10"/>
  <c r="F215" i="10"/>
  <c r="F214" i="10"/>
  <c r="F213" i="10"/>
  <c r="F212" i="10"/>
  <c r="F211" i="10"/>
  <c r="H221" i="10" s="1"/>
  <c r="F194" i="10"/>
  <c r="E153" i="10"/>
  <c r="E144" i="10"/>
  <c r="H216" i="10" l="1"/>
  <c r="H211" i="10"/>
  <c r="H212" i="10"/>
  <c r="H213" i="10"/>
  <c r="H214" i="10"/>
  <c r="H215" i="10"/>
  <c r="H249" i="10"/>
  <c r="H250" i="10"/>
  <c r="H251" i="10"/>
  <c r="H252" i="10"/>
  <c r="H253" i="10"/>
  <c r="H255" i="10"/>
  <c r="H254" i="10"/>
  <c r="H259" i="10"/>
  <c r="H256" i="10"/>
  <c r="H257" i="10"/>
  <c r="H258" i="10"/>
  <c r="H220" i="10"/>
  <c r="H217" i="10"/>
  <c r="H218" i="10"/>
  <c r="H219" i="10"/>
  <c r="H223" i="10"/>
  <c r="N14" i="1" l="1"/>
  <c r="N13" i="1"/>
  <c r="N12" i="1"/>
  <c r="N11" i="1"/>
  <c r="N10" i="1"/>
  <c r="N9" i="1"/>
  <c r="I15" i="10" s="1"/>
  <c r="D30" i="7"/>
  <c r="AG261" i="10"/>
  <c r="Q260" i="10"/>
  <c r="AH259" i="10"/>
  <c r="AI259" i="10" s="1"/>
  <c r="F259" i="10" s="1"/>
  <c r="AH258" i="10"/>
  <c r="AI258" i="10" s="1"/>
  <c r="F258" i="10" s="1"/>
  <c r="AH257" i="10"/>
  <c r="AI257" i="10" s="1"/>
  <c r="F257" i="10" s="1"/>
  <c r="AG256" i="10"/>
  <c r="AG255" i="10"/>
  <c r="AG254" i="10"/>
  <c r="AG253" i="10"/>
  <c r="AG252" i="10"/>
  <c r="AG251" i="10"/>
  <c r="AG250" i="10"/>
  <c r="AG249" i="10"/>
  <c r="I244" i="10"/>
  <c r="AG242" i="10"/>
  <c r="F242" i="10"/>
  <c r="Q241" i="10"/>
  <c r="AH240" i="10"/>
  <c r="AI240" i="10" s="1"/>
  <c r="AH239" i="10"/>
  <c r="AI239" i="10" s="1"/>
  <c r="AH238" i="10"/>
  <c r="AI238" i="10" s="1"/>
  <c r="AG237" i="10"/>
  <c r="F237" i="10"/>
  <c r="AG236" i="10"/>
  <c r="F236" i="10"/>
  <c r="AG235" i="10"/>
  <c r="F235" i="10"/>
  <c r="AG234" i="10"/>
  <c r="F234" i="10"/>
  <c r="AG233" i="10"/>
  <c r="F233" i="10"/>
  <c r="AG232" i="10"/>
  <c r="F232" i="10"/>
  <c r="AG231" i="10"/>
  <c r="F231" i="10"/>
  <c r="AG230" i="10"/>
  <c r="F230" i="10"/>
  <c r="I225" i="10"/>
  <c r="AG206" i="10"/>
  <c r="AG225" i="10" s="1"/>
  <c r="F225" i="10" s="1"/>
  <c r="F186" i="10"/>
  <c r="AG223" i="10"/>
  <c r="Q222" i="10"/>
  <c r="AH221" i="10"/>
  <c r="AI221" i="10" s="1"/>
  <c r="F221" i="10" s="1"/>
  <c r="AH220" i="10"/>
  <c r="AI220" i="10" s="1"/>
  <c r="F220" i="10" s="1"/>
  <c r="AH219" i="10"/>
  <c r="AI219" i="10" s="1"/>
  <c r="F219" i="10" s="1"/>
  <c r="AG218" i="10"/>
  <c r="AG217" i="10"/>
  <c r="AG216" i="10"/>
  <c r="AG215" i="10"/>
  <c r="AG214" i="10"/>
  <c r="AG213" i="10"/>
  <c r="AG212" i="10"/>
  <c r="AG211" i="10"/>
  <c r="I206" i="10"/>
  <c r="F198" i="10"/>
  <c r="AH201" i="10"/>
  <c r="AI201" i="10" s="1"/>
  <c r="F201" i="10" s="1"/>
  <c r="AH200" i="10"/>
  <c r="AI200" i="10" s="1"/>
  <c r="F200" i="10" s="1"/>
  <c r="AH199" i="10"/>
  <c r="AI199" i="10" s="1"/>
  <c r="F199" i="10" s="1"/>
  <c r="F203" i="10"/>
  <c r="F197" i="10"/>
  <c r="F196" i="10"/>
  <c r="F195" i="10"/>
  <c r="F193" i="10"/>
  <c r="F192" i="10"/>
  <c r="F191" i="10"/>
  <c r="Q202" i="10"/>
  <c r="AG203" i="10"/>
  <c r="AG198" i="10"/>
  <c r="AG197" i="10"/>
  <c r="AG196" i="10"/>
  <c r="AG195" i="10"/>
  <c r="AG194" i="10"/>
  <c r="AG193" i="10"/>
  <c r="AG192" i="10"/>
  <c r="AG191" i="10"/>
  <c r="H239" i="10" l="1"/>
  <c r="H235" i="10"/>
  <c r="H232" i="10"/>
  <c r="H231" i="10"/>
  <c r="H230" i="10"/>
  <c r="H240" i="10"/>
  <c r="H238" i="10"/>
  <c r="H237" i="10"/>
  <c r="H236" i="10"/>
  <c r="H234" i="10"/>
  <c r="H233" i="10"/>
  <c r="H242" i="10"/>
  <c r="H196" i="10"/>
  <c r="H195" i="10"/>
  <c r="H194" i="10"/>
  <c r="H193" i="10"/>
  <c r="H192" i="10"/>
  <c r="H191" i="10"/>
  <c r="H203" i="10"/>
  <c r="H201" i="10"/>
  <c r="H200" i="10"/>
  <c r="H199" i="10"/>
  <c r="H198" i="10"/>
  <c r="H197" i="10"/>
  <c r="AB238" i="10"/>
  <c r="AB257" i="10"/>
  <c r="AG257" i="10"/>
  <c r="AG259" i="10"/>
  <c r="AG258" i="10"/>
  <c r="AG244" i="10"/>
  <c r="AB219" i="10"/>
  <c r="AG238" i="10"/>
  <c r="F238" i="10"/>
  <c r="AG239" i="10"/>
  <c r="F239" i="10"/>
  <c r="AG240" i="10"/>
  <c r="F240" i="10"/>
  <c r="F206" i="10"/>
  <c r="AG219" i="10"/>
  <c r="AG221" i="10"/>
  <c r="AM199" i="10"/>
  <c r="AG220" i="10"/>
  <c r="I186" i="10"/>
  <c r="F244" i="10" l="1"/>
  <c r="G162" i="10"/>
  <c r="A9" i="10"/>
  <c r="AG201" i="10" l="1"/>
  <c r="AG200" i="10"/>
  <c r="AG199" i="10"/>
  <c r="T9" i="10" l="1"/>
  <c r="G153" i="10" l="1"/>
  <c r="G144" i="10"/>
  <c r="G169" i="10"/>
  <c r="F18" i="10"/>
  <c r="F63" i="10"/>
  <c r="A4" i="9"/>
  <c r="A4" i="8"/>
  <c r="A4" i="1"/>
  <c r="A10" i="10"/>
  <c r="A3" i="8"/>
  <c r="D3" i="6"/>
  <c r="A3" i="1" l="1"/>
  <c r="A3" i="9"/>
  <c r="N8" i="1" l="1"/>
  <c r="G21" i="1" l="1"/>
  <c r="G61" i="8"/>
  <c r="C61" i="8"/>
  <c r="E21" i="1"/>
  <c r="C21" i="1"/>
  <c r="A56" i="8"/>
  <c r="A55" i="8"/>
  <c r="A54" i="8"/>
  <c r="A53" i="8"/>
  <c r="A52" i="8"/>
  <c r="A51" i="8"/>
  <c r="A50" i="8"/>
  <c r="A49" i="8"/>
  <c r="A49" i="4"/>
  <c r="A56" i="4"/>
  <c r="A55" i="4"/>
  <c r="A54" i="4"/>
  <c r="A53" i="4"/>
  <c r="A52" i="4"/>
  <c r="A51" i="4"/>
  <c r="A50" i="4"/>
  <c r="O17" i="8"/>
  <c r="O8" i="1"/>
  <c r="O18" i="1" l="1"/>
  <c r="O18" i="8"/>
  <c r="O9" i="1"/>
  <c r="G4" i="7"/>
  <c r="Q7" i="7"/>
  <c r="Q2" i="7"/>
  <c r="Q6" i="7"/>
  <c r="Q5" i="7"/>
  <c r="Q4" i="7"/>
  <c r="Q3" i="7"/>
  <c r="D2" i="6" l="1"/>
  <c r="E61" i="8"/>
  <c r="O5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Auditor comment</author>
  </authors>
  <commentList>
    <comment ref="O8" authorId="0" shapeId="0" xr:uid="{C899957C-E0F1-4480-A369-1D8C001058BF}">
      <text>
        <r>
          <rPr>
            <sz val="9"/>
            <color indexed="81"/>
            <rFont val="Tahoma"/>
            <family val="2"/>
          </rPr>
          <t>This cell will flag an Error if the sum of the columns does not add up to 100%</t>
        </r>
      </text>
    </comment>
    <comment ref="O9" authorId="0" shapeId="0" xr:uid="{6C8F8224-993B-444C-A978-0E8623363C6F}">
      <text>
        <r>
          <rPr>
            <sz val="9"/>
            <color indexed="81"/>
            <rFont val="Tahoma"/>
            <family val="2"/>
          </rPr>
          <t>This cell will flag an Error if the sum of the Scopes does not add up to the total logistics emissions</t>
        </r>
      </text>
    </comment>
    <comment ref="N15" authorId="0" shapeId="0" xr:uid="{6AA4E3F4-3969-48CF-BDC3-3F0E8C6362D1}">
      <text>
        <r>
          <rPr>
            <sz val="9"/>
            <color indexed="81"/>
            <rFont val="Tahoma"/>
            <family val="2"/>
          </rPr>
          <t>This cell will calculate the average of the Modal Intensities declared in the table</t>
        </r>
      </text>
    </comment>
    <comment ref="O18" authorId="0" shapeId="0" xr:uid="{DE018717-2DAA-48BF-98AC-F9D1E16EAD20}">
      <text>
        <r>
          <rPr>
            <b/>
            <sz val="9"/>
            <color indexed="81"/>
            <rFont val="Tahoma"/>
            <family val="2"/>
          </rPr>
          <t xml:space="preserve">Auditor comment: </t>
        </r>
        <r>
          <rPr>
            <sz val="9"/>
            <color indexed="81"/>
            <rFont val="Tahoma"/>
            <family val="2"/>
          </rPr>
          <t>This cell will flag an Error if the sum of the Owned &amp; Third Party values does not add up to the total logistics emissions in cell N32</t>
        </r>
      </text>
    </comment>
    <comment ref="M36" authorId="0" shapeId="0" xr:uid="{5C63C39C-E0B9-48F1-BF4A-88E770B13705}">
      <text>
        <r>
          <rPr>
            <b/>
            <sz val="9"/>
            <color indexed="81"/>
            <rFont val="Tahoma"/>
            <family val="2"/>
          </rPr>
          <t xml:space="preserve">Auditor comment: </t>
        </r>
        <r>
          <rPr>
            <sz val="9"/>
            <color indexed="81"/>
            <rFont val="Tahoma"/>
            <family val="2"/>
          </rPr>
          <t>Cells in this line will flag an Error if the sum of the % values for main and secondary data does not add up to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Auditor comment</author>
  </authors>
  <commentList>
    <comment ref="M16" authorId="0" shapeId="0" xr:uid="{43576674-6510-4507-9457-0AC0ECCA5937}">
      <text>
        <r>
          <rPr>
            <b/>
            <sz val="9"/>
            <color indexed="81"/>
            <rFont val="Tahoma"/>
            <family val="2"/>
          </rPr>
          <t>Auditor comment:</t>
        </r>
        <r>
          <rPr>
            <sz val="9"/>
            <color indexed="81"/>
            <rFont val="Tahoma"/>
            <family val="2"/>
          </rPr>
          <t xml:space="preserve">
These are drop down menus that pull from the service names above</t>
        </r>
      </text>
    </comment>
    <comment ref="O17" authorId="0" shapeId="0" xr:uid="{2C464F78-B2FC-4939-8B08-F688625C173E}">
      <text>
        <r>
          <rPr>
            <sz val="9"/>
            <color indexed="81"/>
            <rFont val="Tahoma"/>
            <family val="2"/>
          </rPr>
          <t>This cell will flag an Error if the sum of the columns does not add up to 100%</t>
        </r>
      </text>
    </comment>
    <comment ref="O18" authorId="0" shapeId="0" xr:uid="{2E9A196D-37A2-4E49-B784-FAA478969BA5}">
      <text>
        <r>
          <rPr>
            <sz val="9"/>
            <color indexed="81"/>
            <rFont val="Tahoma"/>
            <family val="2"/>
          </rPr>
          <t>This cell will flag an Error if the sum of the Scopes does not add up to the total logistics emissions</t>
        </r>
      </text>
    </comment>
    <comment ref="N24" authorId="0" shapeId="0" xr:uid="{04BE35F6-CC21-47BE-9B79-533ECDF2B1E4}">
      <text>
        <r>
          <rPr>
            <sz val="9"/>
            <color indexed="81"/>
            <rFont val="Tahoma"/>
            <family val="2"/>
          </rPr>
          <t>This cell will calculate the average of the Service Intensities declared in the table</t>
        </r>
      </text>
    </comment>
    <comment ref="M40" authorId="0" shapeId="0" xr:uid="{345059C3-5337-4BA0-A7A4-6D624FA276BF}">
      <text>
        <r>
          <rPr>
            <b/>
            <sz val="9"/>
            <color indexed="81"/>
            <rFont val="Tahoma"/>
            <family val="2"/>
          </rPr>
          <t xml:space="preserve">Auditor comment: </t>
        </r>
        <r>
          <rPr>
            <sz val="9"/>
            <color indexed="81"/>
            <rFont val="Tahoma"/>
            <family val="2"/>
          </rPr>
          <t>Cells in this line will flag an Error if the sum of the % values for main and secondary data does not add up to 100%</t>
        </r>
      </text>
    </comment>
    <comment ref="O58" authorId="0" shapeId="0" xr:uid="{20A00FC0-1987-4FC4-A994-5810D7F401C0}">
      <text>
        <r>
          <rPr>
            <sz val="9"/>
            <color indexed="81"/>
            <rFont val="Tahoma"/>
            <family val="2"/>
          </rPr>
          <t>This cell will flag an Error if the sum of the Owned &amp; Third Party values + Energy Provision Value does not add up to the total logistics emissions in cell N41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Auditor Comment</author>
  </authors>
  <commentList>
    <comment ref="AG191" authorId="0" shapeId="0" xr:uid="{6CBF782C-C432-453E-8509-3FB078672A94}">
      <text>
        <r>
          <rPr>
            <sz val="9"/>
            <color indexed="81"/>
            <rFont val="Tahoma"/>
            <family val="2"/>
          </rPr>
          <t>Cross check formula using whole months (formula in column F uses 'days/30'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Auditor comment</author>
  </authors>
  <commentList>
    <comment ref="A48" authorId="0" shapeId="0" xr:uid="{F8D432CE-2C10-4CCC-9BEB-92FFA1216B0E}">
      <text>
        <r>
          <rPr>
            <sz val="9"/>
            <color indexed="81"/>
            <rFont val="Tahoma"/>
            <family val="2"/>
          </rPr>
          <t>This picks up date from the relevant page of the report and then is identified for a drop down menu elsewhere</t>
        </r>
      </text>
    </comment>
    <comment ref="A99" authorId="0" shapeId="0" xr:uid="{78C26867-F7C1-4423-A36B-BDA2A1173AEB}">
      <text>
        <r>
          <rPr>
            <sz val="9"/>
            <color indexed="81"/>
            <rFont val="Tahoma"/>
            <family val="2"/>
          </rPr>
          <t>The unit of CO2 is defined by the Weights used table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Auditor Comment</author>
  </authors>
  <commentList>
    <comment ref="C13" authorId="0" shapeId="0" xr:uid="{696AD7E1-60E1-444B-B7D3-A203DB4BC19C}">
      <text>
        <r>
          <rPr>
            <sz val="9"/>
            <color indexed="81"/>
            <rFont val="Tahoma"/>
            <family val="2"/>
          </rPr>
          <t>Although a Reporter that directly procures a Solution and applies it to their services to provide a LETS can report the Solution a;ongside the LETS if they so choose (this is good practice)</t>
        </r>
      </text>
    </comment>
    <comment ref="A15" authorId="0" shapeId="0" xr:uid="{FF17A1BC-D142-4925-9922-EE6A9EB367A6}">
      <text>
        <r>
          <rPr>
            <b/>
            <sz val="9"/>
            <color indexed="81"/>
            <rFont val="Tahoma"/>
            <family val="2"/>
          </rPr>
          <t>Auditor Comment:</t>
        </r>
        <r>
          <rPr>
            <sz val="9"/>
            <color indexed="81"/>
            <rFont val="Tahoma"/>
            <family val="2"/>
          </rPr>
          <t xml:space="preserve">
SFC to provide the exact text for this option</t>
        </r>
      </text>
    </comment>
    <comment ref="A64" authorId="0" shapeId="0" xr:uid="{F10BBAC6-63B4-4CAA-AA3F-0D657F034D69}">
      <text>
        <r>
          <rPr>
            <b/>
            <sz val="9"/>
            <color indexed="81"/>
            <rFont val="Tahoma"/>
            <family val="2"/>
          </rPr>
          <t>Auditor Comment:</t>
        </r>
        <r>
          <rPr>
            <sz val="9"/>
            <color indexed="81"/>
            <rFont val="Tahoma"/>
            <family val="2"/>
          </rPr>
          <t xml:space="preserve">
Was 'corporate' but I think that means a third party ownership</t>
        </r>
      </text>
    </comment>
  </commentList>
</comments>
</file>

<file path=xl/sharedStrings.xml><?xml version="1.0" encoding="utf-8"?>
<sst xmlns="http://schemas.openxmlformats.org/spreadsheetml/2006/main" count="1434" uniqueCount="662">
  <si>
    <t>File name:</t>
  </si>
  <si>
    <t>Version:</t>
  </si>
  <si>
    <t>Date:</t>
  </si>
  <si>
    <t>Approved by:</t>
  </si>
  <si>
    <t>Ana Dahlin, Assurance Manager (issued for testing)</t>
  </si>
  <si>
    <t>Guidance on completing the SFC CAS Emissions Report template</t>
  </si>
  <si>
    <t>Guidance for Verifiers</t>
  </si>
  <si>
    <t>Structure of the document:</t>
  </si>
  <si>
    <t>Page</t>
  </si>
  <si>
    <t>Explanation</t>
  </si>
  <si>
    <t>A</t>
  </si>
  <si>
    <t>Entity Information</t>
  </si>
  <si>
    <r>
      <t xml:space="preserve">This page is for the overall information about the Emissions Reporter providing information on the type or Reporter, Level of Reporting, Type of results being reported and for which Reporting Period; along with information on Scopes of reporting, Modes, Geography etc and specific name and date of the final verified report in order to provide traceability
</t>
    </r>
    <r>
      <rPr>
        <b/>
        <sz val="11"/>
        <color theme="1"/>
        <rFont val="Calibri"/>
        <family val="2"/>
        <scheme val="minor"/>
      </rPr>
      <t xml:space="preserve">The Reporter needs to input information in response to all lines on this page (unless the guidance notes indicate the line is optional).
</t>
    </r>
    <r>
      <rPr>
        <sz val="11"/>
        <color theme="1"/>
        <rFont val="Calibri"/>
        <family val="2"/>
        <scheme val="minor"/>
      </rPr>
      <t>Some information entered onto this page will automatically be carried through to other sections of the report or headers to adapt them accordingly (e.g. the level of reporting and type of results reported)</t>
    </r>
  </si>
  <si>
    <t>B</t>
  </si>
  <si>
    <t>Report - Organisation</t>
  </si>
  <si>
    <r>
      <t xml:space="preserve">This is the </t>
    </r>
    <r>
      <rPr>
        <b/>
        <sz val="11"/>
        <color theme="1"/>
        <rFont val="Calibri"/>
        <family val="2"/>
        <scheme val="minor"/>
      </rPr>
      <t xml:space="preserve">emissions report for organisational reporting outlined in ISO clause 13.2.1 </t>
    </r>
    <r>
      <rPr>
        <sz val="11"/>
        <color theme="1"/>
        <rFont val="Calibri"/>
        <family val="2"/>
        <scheme val="minor"/>
      </rPr>
      <t xml:space="preserve">containing the details recommended for reporting in ISO14083 Article 13 Table 1 which covers freight transport. There are also boxes where the Emissions Reporter can add further voluntary information.
</t>
    </r>
    <r>
      <rPr>
        <b/>
        <sz val="11"/>
        <color theme="1"/>
        <rFont val="Calibri"/>
        <family val="2"/>
        <scheme val="minor"/>
      </rPr>
      <t xml:space="preserve">The Reporter needs to input information in response to all lines on this page (unless the guidance notes indicate the line is optional).
</t>
    </r>
    <r>
      <rPr>
        <sz val="11"/>
        <color theme="1"/>
        <rFont val="Calibri"/>
        <family val="2"/>
        <scheme val="minor"/>
      </rPr>
      <t xml:space="preserve">Some information entered onto this page will automatically be carried through to other sections of the report to adapt them accordingly </t>
    </r>
  </si>
  <si>
    <t>C</t>
  </si>
  <si>
    <t>Report - TS or HS</t>
  </si>
  <si>
    <r>
      <t xml:space="preserve">This is the </t>
    </r>
    <r>
      <rPr>
        <b/>
        <sz val="11"/>
        <color theme="1"/>
        <rFont val="Calibri"/>
        <family val="2"/>
        <scheme val="minor"/>
      </rPr>
      <t xml:space="preserve">emissions report for transport service or hub service  reporting  outlined in ISO clause 13.3.1 </t>
    </r>
    <r>
      <rPr>
        <sz val="11"/>
        <color theme="1"/>
        <rFont val="Calibri"/>
        <family val="2"/>
        <scheme val="minor"/>
      </rPr>
      <t xml:space="preserve">containing the details recommended for reporting in ISO14083 Article 13 Table 1 which covers freight transport. There are also boxes where the Emissions Reporter can add further voluntary information.
</t>
    </r>
    <r>
      <rPr>
        <b/>
        <sz val="11"/>
        <color theme="1"/>
        <rFont val="Calibri"/>
        <family val="2"/>
        <scheme val="minor"/>
      </rPr>
      <t>The Reporter needs to input information in response to all lines on this page (unless the guidance notes indicate the line is optional).</t>
    </r>
  </si>
  <si>
    <t>D</t>
  </si>
  <si>
    <t>Report - MBM</t>
  </si>
  <si>
    <r>
      <t>This is the</t>
    </r>
    <r>
      <rPr>
        <b/>
        <sz val="11"/>
        <color theme="1"/>
        <rFont val="Calibri"/>
        <family val="2"/>
        <scheme val="minor"/>
      </rPr>
      <t xml:space="preserve"> report for additional information on Market Based Measures applied in the context of the emissions report (B or C).  </t>
    </r>
    <r>
      <rPr>
        <sz val="11"/>
        <color theme="1"/>
        <rFont val="Calibri"/>
        <family val="2"/>
        <scheme val="minor"/>
      </rPr>
      <t xml:space="preserve">The required information is based on the SFC CAS for MBM Framework Specification; these requirements draw from the MBM Framework published by SFC.
</t>
    </r>
    <r>
      <rPr>
        <b/>
        <sz val="11"/>
        <color theme="1"/>
        <rFont val="Calibri"/>
        <family val="2"/>
        <scheme val="minor"/>
      </rPr>
      <t>This report page is only applicable if "Yes" is selected at cell M29 of Report Page A.  Before starting to enter information into the page, enter the required data at lines 2-5, this will format the page to grey out non-relevant sections.</t>
    </r>
    <r>
      <rPr>
        <sz val="11"/>
        <color theme="1"/>
        <rFont val="Calibri"/>
        <family val="2"/>
        <scheme val="minor"/>
      </rPr>
      <t xml:space="preserve">
</t>
    </r>
    <r>
      <rPr>
        <b/>
        <sz val="11"/>
        <color theme="1"/>
        <rFont val="Calibri"/>
        <family val="2"/>
        <scheme val="minor"/>
      </rPr>
      <t xml:space="preserve">The Reporter needs to input information in response to all lines on this page (unless the guidance notes indicate the line is optional).
</t>
    </r>
    <r>
      <rPr>
        <sz val="11"/>
        <color theme="1"/>
        <rFont val="Calibri"/>
        <family val="2"/>
        <scheme val="minor"/>
      </rPr>
      <t>Some section of this page may note be relevant to the reporter; these can be hidden by using the click box in the left margin of the sheet</t>
    </r>
  </si>
  <si>
    <t xml:space="preserve">IMPORTANT NOTE: </t>
  </si>
  <si>
    <r>
      <t xml:space="preserve">Only one of the Report Pages (B &amp; C) need to be completed for each individual Emissions Report.  Which one depends on the nature of the report that the Emissions Reporter has chosen to 'publish'.  See clauses 13.2.1 and 13.3.1 of ISO14083:
</t>
    </r>
    <r>
      <rPr>
        <u/>
        <sz val="11"/>
        <color theme="1"/>
        <rFont val="Calibri"/>
        <family val="2"/>
        <scheme val="minor"/>
      </rPr>
      <t>Organisational reporting covers</t>
    </r>
    <r>
      <rPr>
        <sz val="11"/>
        <color theme="1"/>
        <rFont val="Calibri"/>
        <family val="2"/>
        <scheme val="minor"/>
      </rPr>
      <t xml:space="preserve"> either all or part of transport chains operated or purchased by the organisation - reporting can be split as appropriate for the organisational structure e.g. by business unit, geography, subsidiary etc
</t>
    </r>
    <r>
      <rPr>
        <u/>
        <sz val="11"/>
        <color theme="1"/>
        <rFont val="Calibri"/>
        <family val="2"/>
        <scheme val="minor"/>
      </rPr>
      <t>Transport/Hub reporting covers</t>
    </r>
    <r>
      <rPr>
        <sz val="11"/>
        <color theme="1"/>
        <rFont val="Calibri"/>
        <family val="2"/>
        <scheme val="minor"/>
      </rPr>
      <t xml:space="preserve"> a single/set of Transport Chain Elements (TCE) that comprises part of, or a full, transport chain; different criteria can be used to define this including contractual agreements with service users and/or the period of implementation of the relevant services.  When this type of reporting is done, the Emissions Reporter must clearly identify the transport or hub services covered by the report by giving an exhaustive list of the services or by specifying the time period of its occurrence.
</t>
    </r>
    <r>
      <rPr>
        <u/>
        <sz val="11"/>
        <color theme="1"/>
        <rFont val="Calibri"/>
        <family val="2"/>
        <scheme val="minor"/>
      </rPr>
      <t xml:space="preserve">Report page D (MBM) </t>
    </r>
    <r>
      <rPr>
        <sz val="11"/>
        <color theme="1"/>
        <rFont val="Calibri"/>
        <family val="2"/>
        <scheme val="minor"/>
      </rPr>
      <t xml:space="preserve">is only needed if "Yes" is is selected at cell M29 of Report Page A
</t>
    </r>
    <r>
      <rPr>
        <b/>
        <sz val="11"/>
        <color theme="1"/>
        <rFont val="Calibri"/>
        <family val="2"/>
        <scheme val="minor"/>
      </rPr>
      <t>See examples below</t>
    </r>
  </si>
  <si>
    <t>Guidance Notes</t>
  </si>
  <si>
    <r>
      <t xml:space="preserve">To the right of the Template on each page some guidance/instruction is given for the Reporter in terms of the expectation of what should be completed in responses for that section of the template where it may not be clear about the content or level of detail needed.  These notes should be READ BEFORE completion of the template.
Some notes will instruct the Reporter to add lines to the template, depending on the circumstances.
</t>
    </r>
    <r>
      <rPr>
        <b/>
        <sz val="11"/>
        <color theme="1"/>
        <rFont val="Calibri"/>
        <family val="2"/>
        <scheme val="minor"/>
      </rPr>
      <t xml:space="preserve">NOTE </t>
    </r>
    <r>
      <rPr>
        <sz val="11"/>
        <color theme="1"/>
        <rFont val="Calibri"/>
        <family val="2"/>
        <scheme val="minor"/>
      </rPr>
      <t>- guidance in this template is generic text, for specific definitions etc the Standard ISO14083 MUST be read (or for Page D, the SFC CAS MBM Specification requirements supported by the guidance in the SFC MBM Framework).
The most up to date version of these documents is applicable</t>
    </r>
  </si>
  <si>
    <t>Colour Codes</t>
  </si>
  <si>
    <t>This denotes a cell that the Reporter shall/may complete (depending on the page, see above).
In some areas of the document, responses in these boxes are limited by drop down menus - these can be identified by the term "select" in the cell and a drop down icon at the edge of the cell.  If a selection has not been made, the text will be in red font, if a selection is not applicable, please select "---" in the list provided</t>
  </si>
  <si>
    <t>White areas of the document are set by the template and MUST NOT be changed by the Reporter</t>
  </si>
  <si>
    <t>Depending on the responses to certain questions parts of the report template will 'grey out' if they are not applicable</t>
  </si>
  <si>
    <t>Entering text into cells</t>
  </si>
  <si>
    <t xml:space="preserve">To write text into the cells, click on the cell and start writing (or place the cursor in the formula bar at the top of the page and start writing).  To start a new line within the cell hold down the "Alt" key and press "Enter".
To increase the size of the cell, highlight the line, right click on the row number and click "Row Height" on the menu that appears, increase the number to increase the height of the line.
</t>
  </si>
  <si>
    <t>Adding more lines to free text boxes</t>
  </si>
  <si>
    <t>To add more lines to a free text box, highlight a line in the middle of the box and click "Insert Sheet Rows" on the Home menu, Insert function:</t>
  </si>
  <si>
    <t>Finalisation and Printing</t>
  </si>
  <si>
    <r>
      <t xml:space="preserve">Once the report has been confirmed as ready for verification it can be shared with the Validation and Verification Body (VVB). BUT, once the VBB has confirmed the report is FINAL and prepared their Verification Report, the file must be printed to PDF format to give an unchangeable version that can be published (or held in archive if the published version is a web page, for example).
All the report template's pages have been pre-formatted to allow printing to happen in portrait format, with a Footer containing the file name/page reference, page numbers and printing date.
</t>
    </r>
    <r>
      <rPr>
        <b/>
        <sz val="11"/>
        <color theme="1"/>
        <rFont val="Calibri"/>
        <family val="2"/>
        <scheme val="minor"/>
      </rPr>
      <t xml:space="preserve">DO NOT include this 'READ ME' page in the PDF printed.
</t>
    </r>
    <r>
      <rPr>
        <sz val="11"/>
        <color theme="1"/>
        <rFont val="Calibri"/>
        <family val="2"/>
        <scheme val="minor"/>
      </rPr>
      <t xml:space="preserve">The SFC CAS approved VVB will provide the Reporter with a pdf copy of their full Verification Report (which comprises: a Statement + Annex 1 + Annex 2), </t>
    </r>
    <r>
      <rPr>
        <b/>
        <u/>
        <sz val="11"/>
        <color rgb="FFFF0000"/>
        <rFont val="Calibri"/>
        <family val="2"/>
        <scheme val="minor"/>
      </rPr>
      <t>good practice</t>
    </r>
    <r>
      <rPr>
        <b/>
        <sz val="11"/>
        <color rgb="FFFF0000"/>
        <rFont val="Calibri"/>
        <family val="2"/>
        <scheme val="minor"/>
      </rPr>
      <t xml:space="preserve"> is for the Verification Report to be incorporated into the PDF of the Emissions Report, at the back.</t>
    </r>
    <r>
      <rPr>
        <b/>
        <sz val="11"/>
        <color theme="1"/>
        <rFont val="Calibri"/>
        <family val="2"/>
        <scheme val="minor"/>
      </rPr>
      <t xml:space="preserve">
</t>
    </r>
    <r>
      <rPr>
        <sz val="11"/>
        <color theme="1"/>
        <rFont val="Calibri"/>
        <family val="2"/>
        <scheme val="minor"/>
      </rPr>
      <t xml:space="preserve">
</t>
    </r>
    <r>
      <rPr>
        <b/>
        <u/>
        <sz val="11"/>
        <color theme="1"/>
        <rFont val="Calibri"/>
        <family val="2"/>
        <scheme val="minor"/>
      </rPr>
      <t>NOTES on publication of Emissions Reports:</t>
    </r>
    <r>
      <rPr>
        <sz val="11"/>
        <color theme="1"/>
        <rFont val="Calibri"/>
        <family val="2"/>
        <scheme val="minor"/>
      </rPr>
      <t xml:space="preserve">
a) Where the Emissions Report pdf is placed on a website or passed onto a supplier or customer, the VBB's Verification Report shall be incorporated into the pdf file as outlined above
b) Where the Emissions Report is published as pages on a website, the VBB's Verification Report shall be published alongside it - either directly or accessible via a web link.
c) Where the Emissions Report is published as part of an annual financial report or sustainability report, for example, a summary of the VBBs Verification Report shall be published alongside the reported data with a web link to where the full VBB Verification Report can be accessed. The text of any summary published must be agreed with the VBB in advance of publication.</t>
    </r>
  </si>
  <si>
    <t>Glossary of acronyms</t>
  </si>
  <si>
    <t>The following acronyms are used in the checklist:</t>
  </si>
  <si>
    <t>AD</t>
  </si>
  <si>
    <t>Actual Distances</t>
  </si>
  <si>
    <t>See ISO14083 clause 3.1.27 for definition</t>
  </si>
  <si>
    <t>BCU</t>
  </si>
  <si>
    <t>Book and Claim' Unit</t>
  </si>
  <si>
    <t>Transferrable unit related to quantity of Solution/LETS and its emissions profile</t>
  </si>
  <si>
    <t>CoA</t>
  </si>
  <si>
    <t>Certificate of Analysis</t>
  </si>
  <si>
    <t>Certificate generated by certified/accredited third-party lab downstream from production at each transition point for each batch of fuel as it moves through a supply chain requiring retesting of key fuel properties e.g. at blending points</t>
  </si>
  <si>
    <t>CoC</t>
  </si>
  <si>
    <t>Chain of Custody</t>
  </si>
  <si>
    <t>CoQ</t>
  </si>
  <si>
    <t>Certificate of Quality</t>
  </si>
  <si>
    <t>LES</t>
  </si>
  <si>
    <t>Low Emissions Solution (Solution)</t>
  </si>
  <si>
    <t>LESP</t>
  </si>
  <si>
    <t>Low Emissions Solution Provider</t>
  </si>
  <si>
    <t>LETS</t>
  </si>
  <si>
    <t>Low Emissions Transport Service</t>
  </si>
  <si>
    <t>LSP</t>
  </si>
  <si>
    <t>Logistics Service Provider</t>
  </si>
  <si>
    <t>MBM</t>
  </si>
  <si>
    <t>Market Based Measures</t>
  </si>
  <si>
    <t>MBMFw</t>
  </si>
  <si>
    <t>SFC Market Based Measures Framework</t>
  </si>
  <si>
    <t>Requirements are codified in the MBM Framework Specification</t>
  </si>
  <si>
    <t>PoS</t>
  </si>
  <si>
    <t>Proof of Sustainability</t>
  </si>
  <si>
    <t>RCQ</t>
  </si>
  <si>
    <t>Refinery Certificate of Quality</t>
  </si>
  <si>
    <t>Results of a conformity test for batches of fuel released from a refinery serving as a traceability document (includes batch number, refinery name, date, analytical results documentation)</t>
  </si>
  <si>
    <t>SFD</t>
  </si>
  <si>
    <t>Shortest Feasible Distance</t>
  </si>
  <si>
    <t>See ISO14083 clause 3.1.27.3 for definition</t>
  </si>
  <si>
    <t>TA</t>
  </si>
  <si>
    <t>Transport activity</t>
  </si>
  <si>
    <t>See ISO14083  clause 3.1.24 for definition &amp; clause 5.4 for determination</t>
  </si>
  <si>
    <t>TC</t>
  </si>
  <si>
    <t>Transport Chain</t>
  </si>
  <si>
    <t>See ISO14083 clause 3.1.25 for definition &amp; clause 6 for determination</t>
  </si>
  <si>
    <t>TOC</t>
  </si>
  <si>
    <t>Transport operation category</t>
  </si>
  <si>
    <t>See ISO14083 clause 3.1.29 for for definition &amp; Annexes A to G for  examples of determination</t>
  </si>
  <si>
    <t>Example:</t>
  </si>
  <si>
    <t>Organisation Emissions Report</t>
  </si>
  <si>
    <t>Organisation Emissions Report + MBM Framework Specification</t>
  </si>
  <si>
    <t>Page B</t>
  </si>
  <si>
    <t>Page A</t>
  </si>
  <si>
    <t>Page D</t>
  </si>
  <si>
    <t>Page C</t>
  </si>
  <si>
    <t>ISO CLAUSE</t>
  </si>
  <si>
    <t>Guidance for Reporters (Note - read the first 'READ ME' page before starting)</t>
  </si>
  <si>
    <t xml:space="preserve">Smart Freight Centre - Conformity Assessment Scheme: </t>
  </si>
  <si>
    <t>&lt; Do not amend text in any WHITE areas of the document, cells in BLUE are for Emissions Reporter inputs</t>
  </si>
  <si>
    <t>EMISSIONS REPORT SUMMARY INFORMATION</t>
  </si>
  <si>
    <t>Name of Reporter:</t>
  </si>
  <si>
    <t>Type of Reporter:</t>
  </si>
  <si>
    <t>Select</t>
  </si>
  <si>
    <t>&lt; Drop down Menu</t>
  </si>
  <si>
    <t>&lt; Note, the terms used here align with ISO14083. A 'Transport Operator' is a 'carrier' and a 'Transport Service Organiser' is a Logistics Services Provider'</t>
  </si>
  <si>
    <t>Level of reporting:</t>
  </si>
  <si>
    <t>&lt; Select the level at which you are choosing to report data</t>
  </si>
  <si>
    <t>Purpose of the report:</t>
  </si>
  <si>
    <t>&lt; Select the purpose for which you are reporting</t>
  </si>
  <si>
    <t>Type of Results Reported:</t>
  </si>
  <si>
    <t>&lt; Select the type of results that you are  choosing to report data</t>
  </si>
  <si>
    <t>Reporting Period:</t>
  </si>
  <si>
    <t>&lt; Give the date range for which reporting is being done, maximum of 1 year period for Emissions Reporting</t>
  </si>
  <si>
    <t>Transport Chain Reported:                             Title:</t>
  </si>
  <si>
    <t>&lt; Give a short title to the TC covered by the report so it can be uniquely identified (especially if you report more than one transport chain)</t>
  </si>
  <si>
    <t>Description of operations within the Scope of the Report:</t>
  </si>
  <si>
    <t>&lt; include brief description of the TC covered by the report, including any relevant split (e.g., subsidiary organisational structure such as business unit etc), See Guidance in Table 1 of ISO14083</t>
  </si>
  <si>
    <t>Indicate % of transport services covered by the above Scope:</t>
  </si>
  <si>
    <t>&lt; State all transport services included (or % transport activity or production output); State all hub GHG emissions</t>
  </si>
  <si>
    <t>Reporting scopes applied:</t>
  </si>
  <si>
    <t>&lt; Select the scopes that are relevant for your reporting - there are three boxes to select e.g. Scope 1, Scope 2, Scope 3 (covering ####), "---" is the option to select if the Scope does NOT apply to this report</t>
  </si>
  <si>
    <t>For Scope 3 this includes:</t>
  </si>
  <si>
    <t>&lt; in this section give a summary of what is covered by your scope 3 reporting</t>
  </si>
  <si>
    <t>Description of the calculation scope:</t>
  </si>
  <si>
    <t>&lt; e.g. well to wheel emissions | Well to Tank plus tank to wheel emissions etc.  Note, sometimes these are called upstream/downstream etc, but this template follows the language used in ISO14083</t>
  </si>
  <si>
    <t>Input data types:</t>
  </si>
  <si>
    <t>&lt; e.g. primary for ####### (Scope # &amp; #); default for ########  (Scope # &amp; #), model for #####  (Scope # &amp; #) etc</t>
  </si>
  <si>
    <t>Summary of Modal coverage:</t>
  </si>
  <si>
    <t>&lt; e.g. Air, Rail, Road,  ###### etc</t>
  </si>
  <si>
    <t>Geographic coverage:</t>
  </si>
  <si>
    <t>&lt; e.g. Europe</t>
  </si>
  <si>
    <t>Report Document Name/ Web Link:</t>
  </si>
  <si>
    <t>&lt; file name &amp; location (web link) where the report and supporting information is published</t>
  </si>
  <si>
    <t>Date of Emissions Report:</t>
  </si>
  <si>
    <t>&lt; date of publication of final verified emissions report</t>
  </si>
  <si>
    <t>Optional clauses of ISO14083 applied:</t>
  </si>
  <si>
    <t>&lt; list any optional clauses applied by the Emissions Reporter e.g. Estimation of Black Carbon.  The SFC checklist highlights optional vs mandatory clauses</t>
  </si>
  <si>
    <t>Type of Report:</t>
  </si>
  <si>
    <t>Is additional information on the SFC Market Based Measures Specification being reported?</t>
  </si>
  <si>
    <t>Yes</t>
  </si>
  <si>
    <t>&lt; State the type of report being made AND whether it includes additional information on Market Based Measures in accordance with the SFC MBM Specification</t>
  </si>
  <si>
    <t>END OF REPORT</t>
  </si>
  <si>
    <t>EMISSIONS REPORT DATA DETAILS</t>
  </si>
  <si>
    <t>Unit</t>
  </si>
  <si>
    <t>Total</t>
  </si>
  <si>
    <t>&lt; Select the appropriate mode for the relevant Emissions Reporting.  If a column is not needed, set the mode to "-"
&lt; Where hubs are included, select the mode "Hubs" and give the sum of the emissions for all included Hubs</t>
  </si>
  <si>
    <t>Coverage in report:</t>
  </si>
  <si>
    <t>%</t>
  </si>
  <si>
    <t>&lt; this is the % of transport activity for each type, using the activity's proportion of emissions to determine the %</t>
  </si>
  <si>
    <t>Total organisation TC GHG emissions:</t>
  </si>
  <si>
    <r>
      <t>tCO</t>
    </r>
    <r>
      <rPr>
        <vertAlign val="subscript"/>
        <sz val="11"/>
        <color theme="1"/>
        <rFont val="Calibri"/>
        <family val="2"/>
        <scheme val="minor"/>
      </rPr>
      <t>2</t>
    </r>
    <r>
      <rPr>
        <sz val="11"/>
        <color theme="1"/>
        <rFont val="Calibri"/>
        <family val="2"/>
        <scheme val="minor"/>
      </rPr>
      <t>e</t>
    </r>
  </si>
  <si>
    <t>&lt; metric tonnes</t>
  </si>
  <si>
    <t>Scope 1 emissions:</t>
  </si>
  <si>
    <t>Scope 2 emissions:</t>
  </si>
  <si>
    <t>Scope 3 emissions:</t>
  </si>
  <si>
    <t>Transport Activity:</t>
  </si>
  <si>
    <t>million tonne km</t>
  </si>
  <si>
    <t>Throughput:</t>
  </si>
  <si>
    <t>&lt; insert the Unit used for throughput in Cell D14 (e.g. tonne)</t>
  </si>
  <si>
    <t>Emissions Intensity:</t>
  </si>
  <si>
    <r>
      <t>&lt; select the units you have used for your intensity value - there are TWO selections to be made - Mass of CO2 and the denominator.
Note, the preferred option is gCO</t>
    </r>
    <r>
      <rPr>
        <i/>
        <vertAlign val="subscript"/>
        <sz val="11"/>
        <color theme="1"/>
        <rFont val="Calibri"/>
        <family val="2"/>
        <scheme val="minor"/>
      </rPr>
      <t>2</t>
    </r>
    <r>
      <rPr>
        <i/>
        <sz val="11"/>
        <color theme="1"/>
        <rFont val="Calibri"/>
        <family val="2"/>
        <scheme val="minor"/>
      </rPr>
      <t>e/tkm, gCO2e/TEU km, or gCO2e/t outbound (for hubs)</t>
    </r>
  </si>
  <si>
    <t>Activity Distance Type:</t>
  </si>
  <si>
    <t>AD, GCD or SFD</t>
  </si>
  <si>
    <t>Split of operational &amp; energy provision emissions by Energy Carrier (total GHG emissions):</t>
  </si>
  <si>
    <t>Energy Carrier:</t>
  </si>
  <si>
    <t>Operational - Owned Assets:</t>
  </si>
  <si>
    <t>Operational - Third Party Assets:</t>
  </si>
  <si>
    <t>Energy Provision GHG Emissions</t>
  </si>
  <si>
    <t>If "Other" fuel selected in column 1, state here what that fuel is</t>
  </si>
  <si>
    <t>&lt; these categories corresponds to TTW and WTT as described in the GLEC Framework</t>
  </si>
  <si>
    <t>Total:</t>
  </si>
  <si>
    <r>
      <t>&lt;Select the relevant Energy Carrier and then provide the value for the tCO</t>
    </r>
    <r>
      <rPr>
        <i/>
        <vertAlign val="subscript"/>
        <sz val="11"/>
        <color theme="1"/>
        <rFont val="Calibri"/>
        <family val="2"/>
        <scheme val="minor"/>
      </rPr>
      <t>2</t>
    </r>
    <r>
      <rPr>
        <i/>
        <sz val="11"/>
        <color theme="1"/>
        <rFont val="Calibri"/>
        <family val="2"/>
        <scheme val="minor"/>
      </rPr>
      <t>e emissions associated with Own and Third Party</t>
    </r>
  </si>
  <si>
    <t>&lt; If more lines are needed, copy &amp; insert this line</t>
  </si>
  <si>
    <t>Split of emissions by Data Type:</t>
  </si>
  <si>
    <t>Main data type:</t>
  </si>
  <si>
    <t>-</t>
  </si>
  <si>
    <t>Primary</t>
  </si>
  <si>
    <t>&lt; Select the main type of data used for each Mode Reported;  "---" is the option to select if the Mode does NOT apply to this report</t>
  </si>
  <si>
    <t>% data covered by this type:</t>
  </si>
  <si>
    <t>% reported emissions</t>
  </si>
  <si>
    <t>&lt; this is calculated as the data type's percentage of the value given in Cell N9</t>
  </si>
  <si>
    <t>Secondary data type</t>
  </si>
  <si>
    <t>Modelled</t>
  </si>
  <si>
    <t>&lt; Select the secondary type of data used for each Mode Reported;  "---" is the option to select if the Mode does NOT apply to this report</t>
  </si>
  <si>
    <t>Other secondary data type</t>
  </si>
  <si>
    <t>Defaults</t>
  </si>
  <si>
    <t>&lt; If more than one type of secondary data is used, select the typehere for each Mode Reported;  "---" is the option to select if the Mode does NOT apply to this report</t>
  </si>
  <si>
    <t>Please provide any further information necessary for understanding the the data type(s) used for each mode reported</t>
  </si>
  <si>
    <t>&lt; Free form text.  Please describe your approach to data quality, including  - for each mode reported - the % which is primary, modelled and default data (see table 1 in ER manual - ISO 14083)."</t>
  </si>
  <si>
    <t>&lt; if more space is needed the row height can be increased or lines inserted into the middle of the cell block</t>
  </si>
  <si>
    <t>Additional Information -</t>
  </si>
  <si>
    <t>Where the share of primary and/or secondary data differs between different TOC parameters, provide this information below for each parameters</t>
  </si>
  <si>
    <t>Mode</t>
  </si>
  <si>
    <t>Parameter</t>
  </si>
  <si>
    <t>Data Type</t>
  </si>
  <si>
    <t>% share</t>
  </si>
  <si>
    <t>Comments</t>
  </si>
  <si>
    <r>
      <t xml:space="preserve">&lt; Select the MODE for which the parameter is to be separately reported.  </t>
    </r>
    <r>
      <rPr>
        <b/>
        <i/>
        <sz val="11"/>
        <color theme="1"/>
        <rFont val="Calibri"/>
        <family val="2"/>
        <scheme val="minor"/>
      </rPr>
      <t>See ISO 14083 Section 13.4.3 and Mode Annexes for an explanation of relevant parameters</t>
    </r>
  </si>
  <si>
    <t>&lt; % share is calculated as the data type's percentage of the value given in Cell N9</t>
  </si>
  <si>
    <t>Source of defaults used:</t>
  </si>
  <si>
    <t>&lt; State here the source reference and justification for any default emissions factors used in the calculations.  See ISO Annex I. Specify where national factors are used for electricity or other fuels (if certified), including any deviation for all factors related to operation and/or energy provision.
&lt; if more space is needed the row height can be increased or lines inserted into the middle of the cell block</t>
  </si>
  <si>
    <t>Any other information to be reported:</t>
  </si>
  <si>
    <r>
      <t xml:space="preserve">&lt; Free form text.  Please add any other information that you wish to include in your report
</t>
    </r>
    <r>
      <rPr>
        <i/>
        <sz val="11"/>
        <color rgb="FFFF0000"/>
        <rFont val="Calibri"/>
        <family val="2"/>
        <scheme val="minor"/>
      </rPr>
      <t xml:space="preserve">
&lt; if more space is needed the row height can be increased or lines inserted into the middle of the cell block</t>
    </r>
  </si>
  <si>
    <t>Name of hub or transport service(s) provided:</t>
  </si>
  <si>
    <t>&lt; insert the name of all the services covered by this report.  One service name per line (this creates a drop down menu for the rest of the report)</t>
  </si>
  <si>
    <t>&lt; For each column, select the name of the hub or transport service for which data is being given.</t>
  </si>
  <si>
    <t>Total logistics GHG emissions:</t>
  </si>
  <si>
    <t>&lt; insert the Unit used for throughput in Cell D23 (e.g. tonne)</t>
  </si>
  <si>
    <t>&lt; select the units you have used for your intensity value - there are TWO selections to be made - Mass of CO2 and the denominator</t>
  </si>
  <si>
    <r>
      <t xml:space="preserve">Additional information on intensity values </t>
    </r>
    <r>
      <rPr>
        <i/>
        <sz val="11"/>
        <color theme="1"/>
        <rFont val="Calibri"/>
        <family val="2"/>
        <scheme val="minor"/>
      </rPr>
      <t xml:space="preserve">(Free text): </t>
    </r>
  </si>
  <si>
    <t>&lt; State here the additional information related to the emissions intensity value given e.g.</t>
  </si>
  <si>
    <t>* For Air: TOC, distance classes &amp; freighter vs belly (or aircraft type</t>
  </si>
  <si>
    <t>* For Ocean: TOC, trade lane specific</t>
  </si>
  <si>
    <t>* For Inland Waterways: load factor &amp; vessel type</t>
  </si>
  <si>
    <t>* For Rail: load factor, GHG emissions factor</t>
  </si>
  <si>
    <t>* For Road: TOC, pick up/delivery vs line haul</t>
  </si>
  <si>
    <t>* For Hub: HOC, type of hub</t>
  </si>
  <si>
    <t>`</t>
  </si>
  <si>
    <t>&lt; Select the main type of data used for each Transport/Hub Service Reported;  "---" is the option to select if the Column is NOT being used in this report</t>
  </si>
  <si>
    <t>&lt; this is calculated as the data type's percentage of the value given in Cell N18</t>
  </si>
  <si>
    <t>&lt; Select the secondary type of data used for each Transport/Hub Service Reported;  "---" is the option to select if the Column is NOT being used in this report</t>
  </si>
  <si>
    <t>Additional Information (free text) -</t>
  </si>
  <si>
    <t>Details of data sources given above</t>
  </si>
  <si>
    <t>Service</t>
  </si>
  <si>
    <t>&lt; add information on the details associated with the data source for each service e.g.:</t>
  </si>
  <si>
    <t>* Air (modelled/flight number and routing)
* road (primary/fleet data and load factor; default/routing and topography and reference to data source
* rail (modelled/ traction type, engine size, cargo)
* hub (primary/ energy consumption metered)
etc</t>
  </si>
  <si>
    <t>Operational: Owned Assets:</t>
  </si>
  <si>
    <t>Operational: Third Party Assets:</t>
  </si>
  <si>
    <t>Please complete these questions first.  This will set the formatting of the report below to exclude any sections that are not relevant to you.</t>
  </si>
  <si>
    <t>&lt; AF to AK Hidden for working calculations</t>
  </si>
  <si>
    <t>Was a certification system used?</t>
  </si>
  <si>
    <t>Was a Registry used?</t>
  </si>
  <si>
    <t>Type of MBM Entity?</t>
  </si>
  <si>
    <t>Nature of entity reporting: Shipper, Carrier, LSP or Solution Provider</t>
  </si>
  <si>
    <t>Guidance for Reporters (Note: read the first 'READ ME' page before starting)</t>
  </si>
  <si>
    <t>Smart Freight Centre - Conformity Assessment Scheme for Market Based Measures Specification</t>
  </si>
  <si>
    <t>&lt; This cell pick up data from Sheet A; if blank check line 7 of Sheet A is completed</t>
  </si>
  <si>
    <t>Type of MBM Entity:</t>
  </si>
  <si>
    <t>&lt; Insert the type of MBM entity you are reporting for (this should be consistent with the type of reporter for the Emissions Report (Page B or C)</t>
  </si>
  <si>
    <t>&lt; auto entry from sheet A</t>
  </si>
  <si>
    <t>Total GHG Emissions resulting from the Transport Activity conducted:</t>
  </si>
  <si>
    <t>&lt; auto entry from sheet B or C</t>
  </si>
  <si>
    <t>Does this Emissions Reporter calculate &amp; generate a LETS from a Solution Profile?</t>
  </si>
  <si>
    <t>Did the LETS generator calculate the value if the LETS from a Solution Profile?</t>
  </si>
  <si>
    <t>If LETS: is more than one being reported?</t>
  </si>
  <si>
    <t>&lt; If the message about Annex A comes up in red text, please complete the annex</t>
  </si>
  <si>
    <t>State the nature of the Book or Claim being made:</t>
  </si>
  <si>
    <t>Has Guidance other than the MBM Specification been used in compiling this report?</t>
  </si>
  <si>
    <r>
      <t xml:space="preserve">&lt; Please state any guidance that has been applied, this can include the MBM Framwork as published on the SFC website, supported by the GLEC Framework; and other guidance as published from time to time on the SFC website AS WELL AS any other industry or sector guidance etc. </t>
    </r>
    <r>
      <rPr>
        <b/>
        <i/>
        <sz val="11"/>
        <rFont val="Calibri"/>
        <family val="2"/>
        <scheme val="minor"/>
      </rPr>
      <t>Please state all guidance applied.</t>
    </r>
  </si>
  <si>
    <t>&lt; Please add more lines if needed, See 'READ ME' tab for instructions</t>
  </si>
  <si>
    <t>Summary of report</t>
  </si>
  <si>
    <t>&lt; Provide a short summary overview of the report e.g.: what LETS/Solution is included, for what organisation/ transport or hub service and what type of entity the Reporter is (Shipper, LSP, Carrier etc).
If a split inventory is being reported then the summary should clearly state what part of the split is being reported in Tab D. e.g Half of my inventory was direct usage of standard LFO, and I procured a LETS for the other half of my transportation activity -a barge to ship biofuel "fuel switch"</t>
  </si>
  <si>
    <t>&lt; Free text</t>
  </si>
  <si>
    <t>Summary of evidence:</t>
  </si>
  <si>
    <t>&lt; Provide a short summary overview of the evidence to support the data and information in the report
&lt; State how long evidence is retained by the reporter
&lt; Provide a short summary of the internal controls in place to ensure the security of the evidence after the report verification.</t>
  </si>
  <si>
    <t>Evidence to support data &amp; information in the report</t>
  </si>
  <si>
    <t>How long is this evidence retained for?</t>
  </si>
  <si>
    <t>Provide a summary of the controls in place to ensure underlying calculations and evidence cannot be amended once the report is verified</t>
  </si>
  <si>
    <t>Please provide Solution information here:</t>
  </si>
  <si>
    <t>&lt; IF NOT RELEVANT THIS SECTION CAN BE HIDDEN USING THE -/+ CLICK BOX ON THE LEFT MARGIN</t>
  </si>
  <si>
    <t>1 SOL</t>
  </si>
  <si>
    <t>Applicable parameter:</t>
  </si>
  <si>
    <t>&lt; State here the Parameter units</t>
  </si>
  <si>
    <r>
      <t>&lt;  Enter the value in the first column and the units in the second column e.g. MJ, tonne, m</t>
    </r>
    <r>
      <rPr>
        <i/>
        <vertAlign val="superscript"/>
        <sz val="11"/>
        <color theme="1"/>
        <rFont val="Calibri"/>
        <family val="2"/>
        <scheme val="minor"/>
      </rPr>
      <t>3</t>
    </r>
    <r>
      <rPr>
        <i/>
        <sz val="11"/>
        <color theme="1"/>
        <rFont val="Calibri"/>
        <family val="2"/>
        <scheme val="minor"/>
      </rPr>
      <t xml:space="preserve"> etc</t>
    </r>
  </si>
  <si>
    <t>LCA Emissions Factor:</t>
  </si>
  <si>
    <t xml:space="preserve"> </t>
  </si>
  <si>
    <t>&lt; State here the EF units</t>
  </si>
  <si>
    <r>
      <t xml:space="preserve">&lt;  Enter the value in the first column and the units in the second column e.g. tCO2/tonne etc. </t>
    </r>
    <r>
      <rPr>
        <b/>
        <i/>
        <sz val="11"/>
        <color rgb="FFFF0000"/>
        <rFont val="Calibri"/>
        <family val="2"/>
        <scheme val="minor"/>
      </rPr>
      <t>NOTE: this value will be checked as part of verification of the GHG emissions intensity of the LETS,</t>
    </r>
    <r>
      <rPr>
        <b/>
        <i/>
        <sz val="11"/>
        <color theme="1"/>
        <rFont val="Calibri"/>
        <family val="2"/>
        <scheme val="minor"/>
      </rPr>
      <t xml:space="preserve"> if verification is requested under the SFC CAS MBMFw</t>
    </r>
  </si>
  <si>
    <t>Feedstock:</t>
  </si>
  <si>
    <t>% of biogenic material in the feedstock:</t>
  </si>
  <si>
    <t>&lt; State the number, the cell is formatted for a % value</t>
  </si>
  <si>
    <t>The production process:</t>
  </si>
  <si>
    <t>Date of 'Booking':</t>
  </si>
  <si>
    <t>Supporting evidence type:</t>
  </si>
  <si>
    <r>
      <t xml:space="preserve">&lt; If 'Other' is selected, please state what  type of document this covers.  </t>
    </r>
    <r>
      <rPr>
        <b/>
        <i/>
        <sz val="11"/>
        <color theme="1"/>
        <rFont val="Calibri"/>
        <family val="2"/>
        <scheme val="minor"/>
      </rPr>
      <t>Note:</t>
    </r>
    <r>
      <rPr>
        <i/>
        <sz val="11"/>
        <color theme="1"/>
        <rFont val="Calibri"/>
        <family val="2"/>
        <scheme val="minor"/>
      </rPr>
      <t xml:space="preserve"> here the evidence required is the date of the Booking, regardless of the other information contained in the stated document (which may, or may not, provide all the evidence required to meet the SFC CAS-MBMFw specification</t>
    </r>
  </si>
  <si>
    <t>Please provide LETS information here:</t>
  </si>
  <si>
    <t>1 LETS</t>
  </si>
  <si>
    <t>Transportation mode:</t>
  </si>
  <si>
    <t>Amount of transportation activity (TA) conducted:</t>
  </si>
  <si>
    <t>GHG emissions intensity of the LETS:</t>
  </si>
  <si>
    <t>&lt; State here the intensity units</t>
  </si>
  <si>
    <r>
      <t>&lt;  Enter the value in the first column and the units in the second column e.g. gCO</t>
    </r>
    <r>
      <rPr>
        <i/>
        <vertAlign val="subscript"/>
        <sz val="11"/>
        <rFont val="Calibri"/>
        <family val="2"/>
        <scheme val="minor"/>
      </rPr>
      <t>2e</t>
    </r>
    <r>
      <rPr>
        <i/>
        <sz val="11"/>
        <rFont val="Calibri"/>
        <family val="2"/>
        <scheme val="minor"/>
      </rPr>
      <t xml:space="preserve">/tkm. </t>
    </r>
    <r>
      <rPr>
        <b/>
        <i/>
        <sz val="11"/>
        <rFont val="Calibri"/>
        <family val="2"/>
        <scheme val="minor"/>
      </rPr>
      <t>NOTE: this is the value that will be verified if verification is requested under the SFC CAS MBMFw</t>
    </r>
  </si>
  <si>
    <t>Total GHG emissions resulting from the TA conducted:</t>
  </si>
  <si>
    <t>Is a TOC relevant?</t>
  </si>
  <si>
    <t>&lt; If a TOC is relevant explain in the next line how it was defined</t>
  </si>
  <si>
    <t>For more Blocks relating to Solutions/LETS information please click on the + in the left margin, up to 4 more blocks of each are available</t>
  </si>
  <si>
    <t>2 SOL</t>
  </si>
  <si>
    <t>2 LETS</t>
  </si>
  <si>
    <t>4 LETS</t>
  </si>
  <si>
    <t>3 SOL</t>
  </si>
  <si>
    <t>3 LETS</t>
  </si>
  <si>
    <t>4 SOL</t>
  </si>
  <si>
    <r>
      <t>If more copies of the above Blocks are still needed, please copy and insert the Bloclk(s) here</t>
    </r>
    <r>
      <rPr>
        <i/>
        <u/>
        <sz val="11"/>
        <color rgb="FFFF0000"/>
        <rFont val="Calibri"/>
        <family val="2"/>
        <scheme val="minor"/>
      </rPr>
      <t xml:space="preserve"> (IMPORTANT: select the whole set of lines 44 to 54 and/or lines 55 to 67  to pick up all functionality of the table -</t>
    </r>
    <r>
      <rPr>
        <b/>
        <i/>
        <u/>
        <sz val="11"/>
        <color rgb="FFFF0000"/>
        <rFont val="Calibri"/>
        <family val="2"/>
        <scheme val="minor"/>
      </rPr>
      <t xml:space="preserve"> do not just select the table cells</t>
    </r>
    <r>
      <rPr>
        <i/>
        <u/>
        <sz val="11"/>
        <color rgb="FFFF0000"/>
        <rFont val="Calibri"/>
        <family val="2"/>
        <scheme val="minor"/>
      </rPr>
      <t>)</t>
    </r>
  </si>
  <si>
    <t>If a certification system is applicable, please provide relevant information here</t>
  </si>
  <si>
    <t>Name of the Certification Scheme:</t>
  </si>
  <si>
    <t>Name of Verifier:</t>
  </si>
  <si>
    <t>Date of Production:</t>
  </si>
  <si>
    <t>&lt; Please enter dates in the format DD/MM/YY</t>
  </si>
  <si>
    <t>Batch ID:</t>
  </si>
  <si>
    <t>Expiration of certificate:</t>
  </si>
  <si>
    <t>Additional documents (if any):</t>
  </si>
  <si>
    <t>&lt; If any additional documents are attached to the certificate, please state here what type of documents</t>
  </si>
  <si>
    <t>If a Registry/Ledger was used, please provide relevant information here</t>
  </si>
  <si>
    <t>Name of the Registry:</t>
  </si>
  <si>
    <t>Reference Number:</t>
  </si>
  <si>
    <t>Link to public source of registry certificate/ information:</t>
  </si>
  <si>
    <t>&lt; Please provide a web link to the public location of the registry certificate and/or other relevant information</t>
  </si>
  <si>
    <t>For a single LETS use column 1; if more than 1 LETS please list dates for each in separate columns</t>
  </si>
  <si>
    <t>Date of 'Claim'</t>
  </si>
  <si>
    <t>Was a 'Rebook' done?</t>
  </si>
  <si>
    <t>Summary of Claim &amp; Rebook (if relevant)</t>
  </si>
  <si>
    <t>Nature of LETS Generation</t>
  </si>
  <si>
    <t>What was the nature of the LETS Generation?</t>
  </si>
  <si>
    <t>Part (a) - Direct LETS:</t>
  </si>
  <si>
    <t>What is the nature of the Direct LETS?</t>
  </si>
  <si>
    <t>&lt; Please state nature of LETS ownership: 'Direct owned' means it is generated by the Reporter themselves, 'Indirect owned' means it is generated by someone other than the Reporter and right to the emissions profile have been acquired by the Reporter
&lt; For where the LETS was generated, please give a geographic location (e.g. city, state, country, region etc as applicable)</t>
  </si>
  <si>
    <t>Where was the LETS generated:</t>
  </si>
  <si>
    <t>What is the ownership of the LETS:</t>
  </si>
  <si>
    <t>Other relevant information:</t>
  </si>
  <si>
    <t>Part (b) - Indirect LETS:</t>
  </si>
  <si>
    <r>
      <t xml:space="preserve">What method was used to avoid double counting </t>
    </r>
    <r>
      <rPr>
        <i/>
        <sz val="12"/>
        <color theme="1"/>
        <rFont val="Calibri"/>
        <family val="2"/>
        <scheme val="minor"/>
      </rPr>
      <t>(double-count security):</t>
    </r>
  </si>
  <si>
    <t>Timeline and Vintage for Solution and LETS Profiles</t>
  </si>
  <si>
    <t>MBM entity:</t>
  </si>
  <si>
    <t>See SFC CAS MBMFw Specification clause 5.2 for definition of requirements</t>
  </si>
  <si>
    <r>
      <t xml:space="preserve">&lt; Please provide information on all relevant dates associated with the LETS being reported - not all cells need to be completed. </t>
    </r>
    <r>
      <rPr>
        <b/>
        <i/>
        <sz val="11"/>
        <color rgb="FFFF0000"/>
        <rFont val="Calibri"/>
        <family val="2"/>
        <scheme val="minor"/>
      </rPr>
      <t>Please enter dates in the format DD/MM/YY</t>
    </r>
  </si>
  <si>
    <t xml:space="preserve">Dates of: </t>
  </si>
  <si>
    <t>Transport Activity</t>
  </si>
  <si>
    <t>Solution</t>
  </si>
  <si>
    <t>Emissions Inventory</t>
  </si>
  <si>
    <t>LETS Emissions Profile Timeline:</t>
  </si>
  <si>
    <t>Generation:</t>
  </si>
  <si>
    <t>Claim 1:</t>
  </si>
  <si>
    <t>Claim 1 = original carrier/LSP claim</t>
  </si>
  <si>
    <t>&lt; Emissions Inventory is the date of the Inventory Report, against which the LETS claim is 'retired'</t>
  </si>
  <si>
    <t>Booking:</t>
  </si>
  <si>
    <t>Re-book:</t>
  </si>
  <si>
    <t>Claim 2 = latest carrier/LSP claim</t>
  </si>
  <si>
    <t>Time from:</t>
  </si>
  <si>
    <t>Claim:</t>
  </si>
  <si>
    <t>Claim 2:</t>
  </si>
  <si>
    <t>Solution Production to Booking:</t>
  </si>
  <si>
    <t>months</t>
  </si>
  <si>
    <t>&lt; Solution provider direct (j)</t>
  </si>
  <si>
    <t>&lt; An error message will be given if the data is out of range or incomplete, the cells will remain white if they are not relevant</t>
  </si>
  <si>
    <t>Solution Book to LETS Book:</t>
  </si>
  <si>
    <t>&lt; Solution provider indirect claim (k)</t>
  </si>
  <si>
    <t>LETS Generation to Booking:</t>
  </si>
  <si>
    <t>&lt; Carrier direct book (a)</t>
  </si>
  <si>
    <t>Solution Claim to LETS Booking:</t>
  </si>
  <si>
    <t>&lt; Carrier indirect book (b) / LSP indirect book (e)</t>
  </si>
  <si>
    <t>LETS original carrier</t>
  </si>
  <si>
    <t>&lt; Carrier claim &amp; rebook (c)</t>
  </si>
  <si>
    <t>LSP Claim to Re-booking:</t>
  </si>
  <si>
    <t>&lt; LSP indirect claim &amp; rebook (g)</t>
  </si>
  <si>
    <t>LETS generation to claimed &amp; reported:</t>
  </si>
  <si>
    <t>&lt; Carrier direct claim (d)</t>
  </si>
  <si>
    <t>&lt; Note dates for Claim1 and Emissions Inventory must be the same</t>
  </si>
  <si>
    <t>LETS Claim to Re-booking:</t>
  </si>
  <si>
    <t>&lt; LSP direct claim &amp; rebook (f)</t>
  </si>
  <si>
    <t>Working cells for formulae</t>
  </si>
  <si>
    <t>LETS Claim to Reporting &amp; retirement</t>
  </si>
  <si>
    <t>&lt; Shipper direct claim (h)</t>
  </si>
  <si>
    <t>LETS Claim #2 ex-carrier to Reporting &amp; retirement</t>
  </si>
  <si>
    <t>&lt; Shipper indirect claim (Carrier) (i(i))</t>
  </si>
  <si>
    <t>=IF(OR(I17="No",I18="No"),"grey out","leave normal")</t>
  </si>
  <si>
    <t>LETS Claim #2 ex-Solution Provider to Reporting &amp; retirement</t>
  </si>
  <si>
    <t>&lt; Shipper indirect claim (Solution Provider) (i(ii))</t>
  </si>
  <si>
    <t>LETS Booking to Retirement:</t>
  </si>
  <si>
    <t>For more tables please click on the + in the left margin; three more tables are available</t>
  </si>
  <si>
    <t xml:space="preserve">Timeline and Vintage for Solution and LETS Profiles : </t>
  </si>
  <si>
    <t>Emissions Inventry</t>
  </si>
  <si>
    <t>&lt; An error message will be given if the data is out of range or incomplete</t>
  </si>
  <si>
    <t>Table 2</t>
  </si>
  <si>
    <t>Table 3</t>
  </si>
  <si>
    <t>Table 4</t>
  </si>
  <si>
    <r>
      <t>If more copies of the above table are still needed, please copy and insert the table here</t>
    </r>
    <r>
      <rPr>
        <i/>
        <u/>
        <sz val="11"/>
        <color rgb="FFFF0000"/>
        <rFont val="Calibri"/>
        <family val="2"/>
        <scheme val="minor"/>
      </rPr>
      <t xml:space="preserve"> (IMPORTANT: select the whole set of lines 144 to 162 to pick up all functionality of the table -</t>
    </r>
    <r>
      <rPr>
        <b/>
        <i/>
        <u/>
        <sz val="11"/>
        <color rgb="FFFF0000"/>
        <rFont val="Calibri"/>
        <family val="2"/>
        <scheme val="minor"/>
      </rPr>
      <t xml:space="preserve"> do not just select the table cells</t>
    </r>
    <r>
      <rPr>
        <i/>
        <u/>
        <sz val="11"/>
        <color rgb="FFFF0000"/>
        <rFont val="Calibri"/>
        <family val="2"/>
        <scheme val="minor"/>
      </rPr>
      <t>)</t>
    </r>
  </si>
  <si>
    <r>
      <t xml:space="preserve">Basis of the dates reported above. </t>
    </r>
    <r>
      <rPr>
        <i/>
        <sz val="11"/>
        <color theme="1"/>
        <rFont val="Calibri"/>
        <family val="2"/>
        <scheme val="minor"/>
      </rPr>
      <t>(i.e. how have they been determined?)</t>
    </r>
  </si>
  <si>
    <t>&lt; Provide a short summary describing the basis of the dates listed in the table above.  Includeing what evidence is used as the basis for determining the dates
e.g. for booking date: the Captain's Log data, bunkering date etc</t>
  </si>
  <si>
    <t>Solution Production Date:</t>
  </si>
  <si>
    <t>LETS Generation Date:</t>
  </si>
  <si>
    <t>Booking Date:</t>
  </si>
  <si>
    <t>Inventory Inclusion Date:</t>
  </si>
  <si>
    <t>Claim Date:</t>
  </si>
  <si>
    <t>Solution profile Integrity</t>
  </si>
  <si>
    <t>Please provide a summary of the Solution emissions profile characteristics/attributes and confirm how their integrity has been assured</t>
  </si>
  <si>
    <t>&lt; Please provide a summary of the Solution emissions/sustainability profile.  
See SFC-CAS MBMFw Specification for definitions of "Emissions Profile" and "Sustainability Profile"</t>
  </si>
  <si>
    <t>Any other information of relevance</t>
  </si>
  <si>
    <t>Please provide details here of any other information that needs to be reported</t>
  </si>
  <si>
    <t>&lt; Note, the template is in Beta- testing and probably doesn't reflect every possible combination of circumstances that a reporter may wish to provide information on.  For such circumstances, please provide relevant information here.</t>
  </si>
  <si>
    <t>Annex 1 : Solution/LETS Listing</t>
  </si>
  <si>
    <t>Rows 1-10</t>
  </si>
  <si>
    <t>BCU = Book and Claim Unit</t>
  </si>
  <si>
    <t>Unique ID</t>
  </si>
  <si>
    <t>Total BCUs</t>
  </si>
  <si>
    <t>Units</t>
  </si>
  <si>
    <t>Notes</t>
  </si>
  <si>
    <t>&lt; Where there are more than one transaction of the same type - give them a unique identifier e.g. Marine 1, Marine 2 etc</t>
  </si>
  <si>
    <t>&lt; Please complete one line per transaction per type, if more lines are needed they can be opened up in blocks of 10 using the -/+ click box in the left hand margin</t>
  </si>
  <si>
    <t>&lt; Please complete separate lines for different BCU units</t>
  </si>
  <si>
    <t>For more lines please click on the + in the left margin, up to 100 lines are available</t>
  </si>
  <si>
    <t>Rows 11-20</t>
  </si>
  <si>
    <t>Rows 21-30</t>
  </si>
  <si>
    <t>Rows 31-40</t>
  </si>
  <si>
    <t>Rows 41-50</t>
  </si>
  <si>
    <t>Rows 51-60</t>
  </si>
  <si>
    <t>Rows 61-70</t>
  </si>
  <si>
    <t>Rows 71-80</t>
  </si>
  <si>
    <t>Rows 81-90</t>
  </si>
  <si>
    <t>Rows 91-100</t>
  </si>
  <si>
    <t>Drop Down Menus for the Emissions Reports (Pages A-C)</t>
  </si>
  <si>
    <t>This page will be hidden in the final Master Template</t>
  </si>
  <si>
    <t>= common to both VR and ER</t>
  </si>
  <si>
    <t>Look up data (transfers Entity Information to Report Pages</t>
  </si>
  <si>
    <t>TYPE OF REPORTER:</t>
  </si>
  <si>
    <t>Shipper</t>
  </si>
  <si>
    <t>Carrier</t>
  </si>
  <si>
    <t>Hub operator</t>
  </si>
  <si>
    <t>Transport operator</t>
  </si>
  <si>
    <t>Transport service organiser</t>
  </si>
  <si>
    <t>Purpose of reporting:</t>
  </si>
  <si>
    <t>A declaration to external stakeholders</t>
  </si>
  <si>
    <t>A Business to Business declaration</t>
  </si>
  <si>
    <t>TYPE OF RESULTS TO BE REPORTED:</t>
  </si>
  <si>
    <t>A single Transport Chain</t>
  </si>
  <si>
    <t>A set of Transport Chains</t>
  </si>
  <si>
    <t>All Transport Chains</t>
  </si>
  <si>
    <t>A single Transport Service</t>
  </si>
  <si>
    <t>A set of Transport Services</t>
  </si>
  <si>
    <t>A Transport Mode</t>
  </si>
  <si>
    <t>LEVEL OF REPORT:</t>
  </si>
  <si>
    <t>Organisation (All TC)</t>
  </si>
  <si>
    <t>13.2.1</t>
  </si>
  <si>
    <t>Organisation (Partial TC)</t>
  </si>
  <si>
    <t>Transport Services</t>
  </si>
  <si>
    <t>13.3.1</t>
  </si>
  <si>
    <t>Hub Services</t>
  </si>
  <si>
    <t>Transport and Hub Services</t>
  </si>
  <si>
    <t>SCOPES REPORTED:</t>
  </si>
  <si>
    <t>---</t>
  </si>
  <si>
    <t>Scope 1</t>
  </si>
  <si>
    <t>Scope 2</t>
  </si>
  <si>
    <t>Scope 3 (see coverage summary below)</t>
  </si>
  <si>
    <t>Organisation</t>
  </si>
  <si>
    <t>Transport Service</t>
  </si>
  <si>
    <t>Hub Service</t>
  </si>
  <si>
    <t>NAME OF TRANSPORT/HUB SERVICE PROVIDED</t>
  </si>
  <si>
    <t>ENERGY CARRIER</t>
  </si>
  <si>
    <t>Diesel</t>
  </si>
  <si>
    <t>Gasoline</t>
  </si>
  <si>
    <t>LPG (fossil)</t>
  </si>
  <si>
    <t>Liquefied petroleum gas</t>
  </si>
  <si>
    <t>CNG  (fossil)</t>
  </si>
  <si>
    <t>Compressed natural gas</t>
  </si>
  <si>
    <t>Bio-CNG</t>
  </si>
  <si>
    <t>LNG (fossil)</t>
  </si>
  <si>
    <t>Liquefied natural gas</t>
  </si>
  <si>
    <t>Bio-LNG</t>
  </si>
  <si>
    <t>Ethanol (fossil)</t>
  </si>
  <si>
    <t>Bio-ethanol</t>
  </si>
  <si>
    <t>HFO (fossil)</t>
  </si>
  <si>
    <t>Heavy fuel oil</t>
  </si>
  <si>
    <t>LSFO  (fossil)</t>
  </si>
  <si>
    <t>Low sulphur  fuel oil</t>
  </si>
  <si>
    <t>VLSFO  (fossil)</t>
  </si>
  <si>
    <t>Very low sulphur  fuel oil</t>
  </si>
  <si>
    <t>ULSFO  (fossil)</t>
  </si>
  <si>
    <t>Ultra low sulphur  fuel oil</t>
  </si>
  <si>
    <t>MGO  (fossil)</t>
  </si>
  <si>
    <t>Marine gas oil</t>
  </si>
  <si>
    <t>MDO  (fossil)</t>
  </si>
  <si>
    <t>Marine diesel oil</t>
  </si>
  <si>
    <t>Kerosene (aviation fuel) (fossil)</t>
  </si>
  <si>
    <t>SAF</t>
  </si>
  <si>
    <t>Sustainable aviation fuel</t>
  </si>
  <si>
    <t>Electricity - fossil or fossil/renewable mix</t>
  </si>
  <si>
    <t>Electricity - renewable</t>
  </si>
  <si>
    <t>Hydrogen</t>
  </si>
  <si>
    <t>Ammonia</t>
  </si>
  <si>
    <t>Methanol  (fossil)</t>
  </si>
  <si>
    <t>Bio-methanol</t>
  </si>
  <si>
    <t>e-methanol</t>
  </si>
  <si>
    <t>Synthetic diesel</t>
  </si>
  <si>
    <t>Other - please state what:</t>
  </si>
  <si>
    <t>MODE:</t>
  </si>
  <si>
    <t>Hubs</t>
  </si>
  <si>
    <t>Road</t>
  </si>
  <si>
    <t>Rail</t>
  </si>
  <si>
    <t>Air</t>
  </si>
  <si>
    <t>Sea</t>
  </si>
  <si>
    <t>Pipeline</t>
  </si>
  <si>
    <t>Inland Waterway</t>
  </si>
  <si>
    <t>Cable Car</t>
  </si>
  <si>
    <t>UNITS APPLIED FOR INTENSITY:</t>
  </si>
  <si>
    <t>Not allowed are: Per £, $ or € spend</t>
  </si>
  <si>
    <r>
      <t>CO</t>
    </r>
    <r>
      <rPr>
        <vertAlign val="subscript"/>
        <sz val="11"/>
        <color theme="1"/>
        <rFont val="Calibri"/>
        <family val="2"/>
        <scheme val="minor"/>
      </rPr>
      <t>2</t>
    </r>
    <r>
      <rPr>
        <sz val="11"/>
        <color theme="1"/>
        <rFont val="Calibri"/>
        <family val="2"/>
        <scheme val="minor"/>
      </rPr>
      <t>e/tonne km</t>
    </r>
  </si>
  <si>
    <t>Carrier or LSP, Emissions per</t>
  </si>
  <si>
    <t>CO2e/TEU km</t>
  </si>
  <si>
    <t>CO2e/Item</t>
  </si>
  <si>
    <t>Carrier or LSP or Shipper, Emissions per</t>
  </si>
  <si>
    <t>CO2e/ton(US-short) mile</t>
  </si>
  <si>
    <t>CO2e/ton (long) mile</t>
  </si>
  <si>
    <t>CO2e/tonne nautical mile</t>
  </si>
  <si>
    <t>CO2e/tonne</t>
  </si>
  <si>
    <t>Shipper, Emissions per</t>
  </si>
  <si>
    <t>CO2e/TEU</t>
  </si>
  <si>
    <t>CO2e/Litre</t>
  </si>
  <si>
    <t>CO2e/Gallon(US)</t>
  </si>
  <si>
    <t>CO2e/Gallon(Imperial)</t>
  </si>
  <si>
    <t>WEIGHT APPLIED FOR INTENSITY</t>
  </si>
  <si>
    <t>g</t>
  </si>
  <si>
    <t>kg</t>
  </si>
  <si>
    <t>te</t>
  </si>
  <si>
    <t>tonne/ metric ton</t>
  </si>
  <si>
    <t>DATA TYPE</t>
  </si>
  <si>
    <t>ACTIVITY DISTANCE TYPE</t>
  </si>
  <si>
    <t>Actual Distance</t>
  </si>
  <si>
    <t>GCD</t>
  </si>
  <si>
    <t>Great Circle Distance</t>
  </si>
  <si>
    <t>Yes/No</t>
  </si>
  <si>
    <t>No</t>
  </si>
  <si>
    <t>Drop Down Menus for the Additional MBM Report (Page D)</t>
  </si>
  <si>
    <t>= MBM only</t>
  </si>
  <si>
    <t>Look up data (transfers Entity Information to Report Pages)</t>
  </si>
  <si>
    <t>TYPE OF MBM ENTITY:</t>
  </si>
  <si>
    <t>Logistics Services Provider (LSP)</t>
  </si>
  <si>
    <t>Solution Provider</t>
  </si>
  <si>
    <t>Object of Conformity</t>
  </si>
  <si>
    <t xml:space="preserve">Removed from list as currently Solution Providers cannot report under the CAS-MBMFw </t>
  </si>
  <si>
    <t>Low Emissions Transportation Service (LETS)</t>
  </si>
  <si>
    <t>Low Emissions Solution (LES)</t>
  </si>
  <si>
    <t>LETS based on a Low Emissions Solution procured by the Reporter</t>
  </si>
  <si>
    <t>This can only be reported if the Reporter directly purchases the Solution and uses it to provide a LETS to customers</t>
  </si>
  <si>
    <t>B&amp;C Nature</t>
  </si>
  <si>
    <t>Removed from list as curently Solution Providers cannot report under the CAS-MBMFw</t>
  </si>
  <si>
    <t xml:space="preserve"> Shipper: direct claim</t>
  </si>
  <si>
    <t xml:space="preserve"> Solution provider: book solution to enable claims for indirect LETS generation</t>
  </si>
  <si>
    <t xml:space="preserve"> Shipper: indirect claim</t>
  </si>
  <si>
    <t xml:space="preserve"> Solution provider: provide solution directly to carrier to directly generate a LETS</t>
  </si>
  <si>
    <t xml:space="preserve"> Carrier: direct book</t>
  </si>
  <si>
    <t xml:space="preserve"> Carrier: indirect book</t>
  </si>
  <si>
    <t xml:space="preserve"> Carrier: claim and rebook</t>
  </si>
  <si>
    <t xml:space="preserve"> LSP: indirect book</t>
  </si>
  <si>
    <t xml:space="preserve"> LSP: direct claim and rebook</t>
  </si>
  <si>
    <t xml:space="preserve"> LSP: indirect claim and rebook</t>
  </si>
  <si>
    <t>Information Not provided</t>
  </si>
  <si>
    <t>Applicable parameter</t>
  </si>
  <si>
    <t>Energy content</t>
  </si>
  <si>
    <t>Mass</t>
  </si>
  <si>
    <t>Volume</t>
  </si>
  <si>
    <t>Document Type</t>
  </si>
  <si>
    <t>Other (state what &gt;)</t>
  </si>
  <si>
    <t>Direct</t>
  </si>
  <si>
    <t>Indirect</t>
  </si>
  <si>
    <t>Nature of LETS</t>
  </si>
  <si>
    <t>Physical separation</t>
  </si>
  <si>
    <t>Mass Balance</t>
  </si>
  <si>
    <t>Location of the LETS</t>
  </si>
  <si>
    <t>Direct owned</t>
  </si>
  <si>
    <t>Indirect owned</t>
  </si>
  <si>
    <t>Version Control Information</t>
  </si>
  <si>
    <t>File name formula D20 breakdown</t>
  </si>
  <si>
    <t>Primary version</t>
  </si>
  <si>
    <t>Secondary version</t>
  </si>
  <si>
    <t>=G4</t>
  </si>
  <si>
    <t>Template type:</t>
  </si>
  <si>
    <t>SCF CAS Emissions Report</t>
  </si>
  <si>
    <t>SCF CAS Emissions Report + MBM</t>
  </si>
  <si>
    <t>=VLOOKUP($C$3,$A$9:$F$17,6,0)</t>
  </si>
  <si>
    <t>FINAL v1</t>
  </si>
  <si>
    <t>=VLOOKUP($C$5,$A$32:$C$65,3,0)</t>
  </si>
  <si>
    <t>Issued by:</t>
  </si>
  <si>
    <t>SFC</t>
  </si>
  <si>
    <t>=VLOOKUP($C$6,$A$68:$C$92,3,0)</t>
  </si>
  <si>
    <t>Language:</t>
  </si>
  <si>
    <t>English</t>
  </si>
  <si>
    <t>=TEXT(DAY($A20),"0#")&amp;TEXT(MONTH($A20),"0#")&amp;TEXT(YEAR($A20)-2000,"0#")</t>
  </si>
  <si>
    <t>=" "&amp;H4&amp;".xls"</t>
  </si>
  <si>
    <t>Template type list:</t>
  </si>
  <si>
    <t>SCF CAS Verification Report</t>
  </si>
  <si>
    <t>VR-CAS</t>
  </si>
  <si>
    <t>File name look up formula cell G4</t>
  </si>
  <si>
    <t>ER-CAS</t>
  </si>
  <si>
    <t>=IF(ISNUMBER(MATCH(C4,A20:A28,0)),VLOOKUP(C4,A20:E28,4,FALSE),"---")</t>
  </si>
  <si>
    <t>ER-CAS+MBM</t>
  </si>
  <si>
    <t>Version list</t>
  </si>
  <si>
    <t>Reference File Name</t>
  </si>
  <si>
    <t>Version comments</t>
  </si>
  <si>
    <t>DRAFT</t>
  </si>
  <si>
    <t>ER-CAS_SFC_en_050623 DRAFT.xls</t>
  </si>
  <si>
    <t>Initial consultant's draft sent to consultation with SFC</t>
  </si>
  <si>
    <t>Lookup starts at C3</t>
  </si>
  <si>
    <t>DRAFT2</t>
  </si>
  <si>
    <t>ER-CAS_SFC_en_200623 DRAFT2.xls</t>
  </si>
  <si>
    <t>consultant's draft 2 for consultation with SFC - page 2</t>
  </si>
  <si>
    <t>DRAFT3</t>
  </si>
  <si>
    <t>ER-CAS_SFC_en_020723 DRAFT3.xls</t>
  </si>
  <si>
    <t>consultant's draft 3 amended for feedback from SFC on all pages</t>
  </si>
  <si>
    <t>Draft4(test)</t>
  </si>
  <si>
    <t>ER-CAS_SFC_en_110823 Draft4(test).xls</t>
  </si>
  <si>
    <t>Draft for testing by SFC member</t>
  </si>
  <si>
    <t>Draft5(+MBM)</t>
  </si>
  <si>
    <t>ER-CAS+MBM_SFC_en_260324 Draft5(+MBM).xls</t>
  </si>
  <si>
    <t>Updated draft incorporating MBM</t>
  </si>
  <si>
    <t>Amended look up to G3</t>
  </si>
  <si>
    <t>Draft 6(test)</t>
  </si>
  <si>
    <t>ER-CAS+MBM_SFC_en_280524 Draft 6(test).xls</t>
  </si>
  <si>
    <t>Updated for SFC comments and ready for intital testing</t>
  </si>
  <si>
    <t>MBM version for intial pilot testing</t>
  </si>
  <si>
    <t>Draft 7(post-test)</t>
  </si>
  <si>
    <t>ER-CAS+MBM_SFC_en_130824 Draft 7(post-test).xls</t>
  </si>
  <si>
    <t>Updated with MBBM comments etc</t>
  </si>
  <si>
    <t>Amended with MBBM and other feedback</t>
  </si>
  <si>
    <t>Draft 8</t>
  </si>
  <si>
    <t>Updated post discussions about VOS</t>
  </si>
  <si>
    <t>Amended with adjustment decisions made after draft MBM VOS was discussed</t>
  </si>
  <si>
    <t>Updated post SFC review for testing with real ER case</t>
  </si>
  <si>
    <t>Finalised for testing with real ER case</t>
  </si>
  <si>
    <t>Consultant</t>
  </si>
  <si>
    <t>KLC</t>
  </si>
  <si>
    <t>Languages list</t>
  </si>
  <si>
    <t>en</t>
  </si>
  <si>
    <t>Bulgarian</t>
  </si>
  <si>
    <t>bg</t>
  </si>
  <si>
    <t>Spanish</t>
  </si>
  <si>
    <t>es</t>
  </si>
  <si>
    <t>Croatian</t>
  </si>
  <si>
    <t>hr</t>
  </si>
  <si>
    <t>Czech</t>
  </si>
  <si>
    <t>cs</t>
  </si>
  <si>
    <t>Danish</t>
  </si>
  <si>
    <t>da</t>
  </si>
  <si>
    <t>German</t>
  </si>
  <si>
    <t>de</t>
  </si>
  <si>
    <t>Estonian</t>
  </si>
  <si>
    <t>et</t>
  </si>
  <si>
    <t>Greek</t>
  </si>
  <si>
    <t>el</t>
  </si>
  <si>
    <t>French</t>
  </si>
  <si>
    <t>fr</t>
  </si>
  <si>
    <t>Icelandic</t>
  </si>
  <si>
    <t>is</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</si>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</sst>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
    <numFmt numFmtId="166" formatCode="0.0"/>
  </numFmts>
  <fonts count="61">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i/>
      <sz val="11"/>
      <color theme="1"/>
      <name val="Calibri"/>
      <family val="2"/>
      <scheme val="minor"/>
    </font>
    <font>
      <vertAlign val="subscript"/>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sz val="11"/>
      <color rgb="FFFF0000"/>
      <name val="Calibri"/>
      <family val="2"/>
      <scheme val="minor"/>
    </font>
    <font>
      <sz val="10"/>
      <name val="Arial"/>
      <family val="2"/>
    </font>
    <font>
      <b/>
      <sz val="16"/>
      <color theme="1"/>
      <name val="Calibri"/>
      <family val="2"/>
      <scheme val="minor"/>
    </font>
    <font>
      <sz val="11"/>
      <color theme="1"/>
      <name val="Calibri"/>
      <family val="2"/>
      <charset val="2"/>
    </font>
    <font>
      <u/>
      <sz val="11"/>
      <color theme="10"/>
      <name val="Calibri"/>
      <family val="2"/>
      <scheme val="minor"/>
    </font>
    <font>
      <sz val="11"/>
      <color theme="1"/>
      <name val="Calibri"/>
      <family val="2"/>
      <scheme val="minor"/>
    </font>
    <font>
      <sz val="11"/>
      <color theme="0" tint="-0.34998626667073579"/>
      <name val="Calibri"/>
      <family val="2"/>
      <scheme val="minor"/>
    </font>
    <font>
      <i/>
      <sz val="11"/>
      <color rgb="FFFF0000"/>
      <name val="Calibri"/>
      <family val="2"/>
      <scheme val="minor"/>
    </font>
    <font>
      <b/>
      <sz val="11"/>
      <name val="Arial"/>
      <family val="2"/>
    </font>
    <font>
      <b/>
      <u/>
      <sz val="11"/>
      <color theme="1"/>
      <name val="Calibri"/>
      <family val="2"/>
      <scheme val="minor"/>
    </font>
    <font>
      <b/>
      <u/>
      <sz val="11"/>
      <color rgb="FFFF0000"/>
      <name val="Calibri"/>
      <family val="2"/>
      <scheme val="minor"/>
    </font>
    <font>
      <strike/>
      <sz val="11"/>
      <color rgb="FFFF0000"/>
      <name val="Calibri"/>
      <family val="2"/>
      <scheme val="minor"/>
    </font>
    <font>
      <strike/>
      <sz val="11"/>
      <color theme="1"/>
      <name val="Calibri"/>
      <family val="2"/>
      <scheme val="minor"/>
    </font>
    <font>
      <i/>
      <vertAlign val="subscript"/>
      <sz val="11"/>
      <color theme="1"/>
      <name val="Calibri"/>
      <family val="2"/>
      <scheme val="minor"/>
    </font>
    <font>
      <u/>
      <sz val="11"/>
      <color theme="1"/>
      <name val="Calibri"/>
      <family val="2"/>
      <scheme val="minor"/>
    </font>
    <font>
      <i/>
      <strike/>
      <sz val="11"/>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sz val="14"/>
      <color theme="1"/>
      <name val="Calibri"/>
      <family val="2"/>
      <scheme val="minor"/>
    </font>
    <font>
      <sz val="11"/>
      <name val="Calibri"/>
      <family val="2"/>
      <scheme val="minor"/>
    </font>
    <font>
      <b/>
      <sz val="11"/>
      <name val="Calibri"/>
      <family val="2"/>
      <scheme val="minor"/>
    </font>
    <font>
      <i/>
      <sz val="11"/>
      <name val="Calibri"/>
      <family val="2"/>
      <scheme val="minor"/>
    </font>
    <font>
      <b/>
      <i/>
      <u/>
      <sz val="11"/>
      <name val="Calibri"/>
      <family val="2"/>
      <scheme val="minor"/>
    </font>
    <font>
      <b/>
      <sz val="14"/>
      <color theme="1"/>
      <name val="Calibri"/>
      <family val="2"/>
      <scheme val="minor"/>
    </font>
    <font>
      <i/>
      <sz val="12"/>
      <name val="Calibri"/>
      <family val="2"/>
      <scheme val="minor"/>
    </font>
    <font>
      <i/>
      <vertAlign val="superscript"/>
      <sz val="11"/>
      <color theme="1"/>
      <name val="Calibri"/>
      <family val="2"/>
      <scheme val="minor"/>
    </font>
    <font>
      <sz val="10"/>
      <name val="Calibri"/>
      <family val="2"/>
      <scheme val="minor"/>
    </font>
    <font>
      <i/>
      <sz val="12"/>
      <color theme="1"/>
      <name val="Calibri"/>
      <family val="2"/>
      <scheme val="minor"/>
    </font>
    <font>
      <b/>
      <sz val="12"/>
      <name val="Calibri"/>
      <family val="2"/>
      <scheme val="minor"/>
    </font>
    <font>
      <i/>
      <sz val="8"/>
      <color theme="1"/>
      <name val="Calibri"/>
      <family val="2"/>
      <scheme val="minor"/>
    </font>
    <font>
      <i/>
      <vertAlign val="subscript"/>
      <sz val="11"/>
      <name val="Calibri"/>
      <family val="2"/>
      <scheme val="minor"/>
    </font>
    <font>
      <sz val="8"/>
      <color theme="0" tint="-0.14999847407452621"/>
      <name val="Calibri"/>
      <family val="2"/>
      <scheme val="minor"/>
    </font>
    <font>
      <sz val="9"/>
      <name val="Calibri"/>
      <family val="2"/>
      <scheme val="minor"/>
    </font>
    <font>
      <b/>
      <sz val="9"/>
      <color theme="0" tint="-0.249977111117893"/>
      <name val="Calibri"/>
      <family val="2"/>
      <scheme val="minor"/>
    </font>
    <font>
      <b/>
      <i/>
      <sz val="11"/>
      <color rgb="FFFF0000"/>
      <name val="Calibri"/>
      <family val="2"/>
      <scheme val="minor"/>
    </font>
    <font>
      <i/>
      <u/>
      <sz val="11"/>
      <color rgb="FFFF0000"/>
      <name val="Calibri"/>
      <family val="2"/>
      <scheme val="minor"/>
    </font>
    <font>
      <sz val="9"/>
      <color rgb="FFFF0000"/>
      <name val="Calibri"/>
      <family val="2"/>
      <scheme val="minor"/>
    </font>
    <font>
      <b/>
      <sz val="11"/>
      <color theme="0" tint="-0.249977111117893"/>
      <name val="Calibri"/>
      <family val="2"/>
      <scheme val="minor"/>
    </font>
    <font>
      <sz val="11"/>
      <color theme="0" tint="-0.249977111117893"/>
      <name val="Calibri"/>
      <family val="2"/>
      <scheme val="minor"/>
    </font>
    <font>
      <b/>
      <i/>
      <u/>
      <sz val="11"/>
      <color rgb="FFFF0000"/>
      <name val="Calibri"/>
      <family val="2"/>
      <scheme val="minor"/>
    </font>
    <font>
      <b/>
      <sz val="11"/>
      <color rgb="FFFF99FF"/>
      <name val="Calibri"/>
      <family val="2"/>
      <scheme val="minor"/>
    </font>
    <font>
      <b/>
      <sz val="14"/>
      <color rgb="FFFF0000"/>
      <name val="Calibri"/>
      <family val="2"/>
      <scheme val="minor"/>
    </font>
    <font>
      <b/>
      <sz val="10"/>
      <color theme="1"/>
      <name val="Calibri"/>
      <family val="2"/>
      <scheme val="minor"/>
    </font>
    <font>
      <sz val="11"/>
      <color rgb="FFED0000"/>
      <name val="Calibri"/>
      <family val="2"/>
      <scheme val="minor"/>
    </font>
    <font>
      <i/>
      <sz val="12"/>
      <color rgb="FFED0000"/>
      <name val="Calibri"/>
      <family val="2"/>
      <scheme val="minor"/>
    </font>
    <font>
      <b/>
      <i/>
      <sz val="11"/>
      <name val="Calibri"/>
      <family val="2"/>
      <scheme val="minor"/>
    </font>
    <font>
      <sz val="12"/>
      <color rgb="FFED0000"/>
      <name val="Calibri"/>
      <family val="2"/>
      <scheme val="minor"/>
    </font>
    <font>
      <sz val="13.5"/>
      <color theme="1"/>
      <name val="Calibri"/>
      <family val="2"/>
      <scheme val="minor"/>
    </font>
    <font>
      <sz val="11"/>
      <color theme="1" tint="0.34998626667073579"/>
      <name val="Calibri"/>
      <family val="2"/>
      <scheme val="minor"/>
    </font>
    <font>
      <sz val="10"/>
      <color theme="1" tint="0.34998626667073579"/>
      <name val="Calibri"/>
      <family val="2"/>
      <scheme val="minor"/>
    </font>
    <font>
      <i/>
      <sz val="1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lightUp">
        <bgColor theme="0" tint="-0.249977111117893"/>
      </patternFill>
    </fill>
    <fill>
      <patternFill patternType="solid">
        <fgColor theme="7" tint="0.59999389629810485"/>
        <bgColor indexed="64"/>
      </patternFill>
    </fill>
    <fill>
      <patternFill patternType="solid">
        <fgColor theme="7"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3" fillId="0" borderId="0" applyNumberFormat="0" applyFill="0" applyBorder="0" applyAlignment="0" applyProtection="0"/>
    <xf numFmtId="9" fontId="14" fillId="0" borderId="0" applyFont="0" applyFill="0" applyBorder="0" applyAlignment="0" applyProtection="0"/>
  </cellStyleXfs>
  <cellXfs count="819">
    <xf numFmtId="0" fontId="0" fillId="0" borderId="0" xfId="0"/>
    <xf numFmtId="0" fontId="0" fillId="0" borderId="0" xfId="0" applyAlignment="1">
      <alignment vertical="top"/>
    </xf>
    <xf numFmtId="0" fontId="2" fillId="0" borderId="0" xfId="0" applyFont="1" applyAlignment="1">
      <alignment horizontal="center" vertical="top" wrapText="1"/>
    </xf>
    <xf numFmtId="0" fontId="1" fillId="0" borderId="0" xfId="0" applyFont="1" applyAlignment="1">
      <alignment vertical="top"/>
    </xf>
    <xf numFmtId="0" fontId="8" fillId="0" borderId="0" xfId="0" applyFont="1" applyAlignment="1">
      <alignment vertical="top" wrapText="1"/>
    </xf>
    <xf numFmtId="0" fontId="4" fillId="0" borderId="0" xfId="0" applyFont="1" applyAlignment="1">
      <alignment vertical="top" wrapText="1"/>
    </xf>
    <xf numFmtId="0" fontId="9" fillId="0" borderId="0" xfId="0" applyFont="1" applyAlignment="1">
      <alignment vertical="top"/>
    </xf>
    <xf numFmtId="0" fontId="0" fillId="0" borderId="8" xfId="0" applyBorder="1" applyAlignment="1">
      <alignment vertical="top"/>
    </xf>
    <xf numFmtId="0" fontId="0" fillId="0" borderId="15" xfId="0" applyBorder="1" applyAlignment="1">
      <alignment vertical="top"/>
    </xf>
    <xf numFmtId="0" fontId="2" fillId="0" borderId="0" xfId="0" applyFont="1"/>
    <xf numFmtId="0" fontId="2" fillId="0" borderId="0" xfId="0" applyFont="1" applyAlignment="1">
      <alignment vertical="top"/>
    </xf>
    <xf numFmtId="0" fontId="9" fillId="2" borderId="0" xfId="0" applyFont="1" applyFill="1" applyAlignment="1">
      <alignment vertical="top"/>
    </xf>
    <xf numFmtId="0" fontId="12" fillId="0" borderId="0" xfId="0" applyFont="1" applyAlignment="1">
      <alignment vertical="top" wrapText="1"/>
    </xf>
    <xf numFmtId="0" fontId="0" fillId="5" borderId="15" xfId="0" applyFill="1" applyBorder="1" applyAlignment="1">
      <alignment vertical="top"/>
    </xf>
    <xf numFmtId="0" fontId="0" fillId="6" borderId="0" xfId="0" applyFill="1" applyAlignment="1">
      <alignment horizontal="right" vertical="top"/>
    </xf>
    <xf numFmtId="0" fontId="3" fillId="0" borderId="0" xfId="0" applyFont="1"/>
    <xf numFmtId="0" fontId="3" fillId="0" borderId="5" xfId="0" applyFont="1" applyBorder="1"/>
    <xf numFmtId="0" fontId="3" fillId="0" borderId="6" xfId="0" applyFont="1" applyBorder="1"/>
    <xf numFmtId="14" fontId="0" fillId="13" borderId="28" xfId="0" applyNumberFormat="1" applyFill="1" applyBorder="1" applyAlignment="1">
      <alignment horizontal="center"/>
    </xf>
    <xf numFmtId="0" fontId="0" fillId="0" borderId="0" xfId="0" quotePrefix="1"/>
    <xf numFmtId="0" fontId="0" fillId="9" borderId="0" xfId="0" applyFill="1"/>
    <xf numFmtId="0" fontId="10" fillId="10" borderId="0" xfId="0" applyFont="1" applyFill="1" applyAlignment="1">
      <alignment horizontal="left" vertical="top" wrapText="1"/>
    </xf>
    <xf numFmtId="14" fontId="0" fillId="0" borderId="0" xfId="0" applyNumberFormat="1"/>
    <xf numFmtId="14" fontId="0" fillId="0" borderId="0" xfId="0" quotePrefix="1" applyNumberFormat="1"/>
    <xf numFmtId="0" fontId="0" fillId="0" borderId="5" xfId="0" applyBorder="1"/>
    <xf numFmtId="0" fontId="0" fillId="0" borderId="21" xfId="0" applyBorder="1"/>
    <xf numFmtId="0" fontId="0" fillId="11" borderId="0" xfId="0" applyFill="1"/>
    <xf numFmtId="0" fontId="0" fillId="11" borderId="29" xfId="0" applyFill="1" applyBorder="1"/>
    <xf numFmtId="0" fontId="10" fillId="11" borderId="28" xfId="0" applyFont="1" applyFill="1" applyBorder="1"/>
    <xf numFmtId="0" fontId="10" fillId="11" borderId="30" xfId="0" applyFont="1" applyFill="1" applyBorder="1"/>
    <xf numFmtId="0" fontId="0" fillId="0" borderId="0" xfId="0" quotePrefix="1" applyAlignment="1">
      <alignment wrapText="1"/>
    </xf>
    <xf numFmtId="0" fontId="2" fillId="6" borderId="19" xfId="0" applyFont="1" applyFill="1" applyBorder="1" applyAlignment="1">
      <alignment horizontal="right" vertical="top"/>
    </xf>
    <xf numFmtId="0" fontId="0" fillId="2" borderId="0" xfId="0" applyFill="1"/>
    <xf numFmtId="0" fontId="0" fillId="0" borderId="31" xfId="0" applyBorder="1" applyAlignment="1">
      <alignment vertical="top"/>
    </xf>
    <xf numFmtId="0" fontId="0" fillId="0" borderId="32" xfId="0" applyBorder="1" applyAlignment="1">
      <alignment vertical="top"/>
    </xf>
    <xf numFmtId="0" fontId="0" fillId="2" borderId="14" xfId="0" applyFill="1" applyBorder="1" applyAlignment="1">
      <alignment horizontal="center"/>
    </xf>
    <xf numFmtId="0" fontId="0" fillId="0" borderId="0" xfId="0" applyAlignment="1">
      <alignment vertical="center"/>
    </xf>
    <xf numFmtId="0" fontId="0" fillId="0" borderId="0" xfId="0" applyAlignment="1">
      <alignment horizontal="left" vertical="center" indent="1"/>
    </xf>
    <xf numFmtId="0" fontId="13" fillId="0" borderId="0" xfId="1" applyAlignment="1">
      <alignment horizontal="left" vertical="center" indent="1"/>
    </xf>
    <xf numFmtId="0" fontId="1" fillId="0" borderId="0" xfId="0" applyFont="1" applyAlignment="1">
      <alignment vertical="center"/>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20" fillId="0" borderId="0" xfId="0" applyFont="1" applyAlignment="1">
      <alignment vertical="top"/>
    </xf>
    <xf numFmtId="0" fontId="21" fillId="0" borderId="0" xfId="0" applyFont="1"/>
    <xf numFmtId="0" fontId="1" fillId="14" borderId="0" xfId="0" quotePrefix="1" applyFont="1" applyFill="1" applyAlignment="1">
      <alignment vertical="top"/>
    </xf>
    <xf numFmtId="0" fontId="2" fillId="14" borderId="0" xfId="0" applyFont="1" applyFill="1" applyAlignment="1">
      <alignment vertical="top"/>
    </xf>
    <xf numFmtId="0" fontId="0" fillId="14" borderId="31" xfId="0" applyFill="1" applyBorder="1" applyAlignment="1">
      <alignment vertical="top"/>
    </xf>
    <xf numFmtId="0" fontId="0" fillId="14" borderId="32" xfId="0" applyFill="1" applyBorder="1" applyAlignment="1">
      <alignment vertical="top"/>
    </xf>
    <xf numFmtId="0" fontId="0" fillId="14" borderId="8" xfId="0" applyFill="1" applyBorder="1" applyAlignment="1">
      <alignment vertical="top"/>
    </xf>
    <xf numFmtId="0" fontId="0" fillId="14" borderId="32" xfId="0" quotePrefix="1" applyFill="1" applyBorder="1" applyAlignment="1">
      <alignment vertical="top"/>
    </xf>
    <xf numFmtId="49" fontId="1" fillId="0" borderId="0" xfId="0" applyNumberFormat="1" applyFont="1" applyAlignment="1">
      <alignment vertical="top"/>
    </xf>
    <xf numFmtId="0" fontId="0" fillId="0" borderId="38" xfId="0" quotePrefix="1" applyBorder="1" applyAlignment="1">
      <alignment vertical="top"/>
    </xf>
    <xf numFmtId="0" fontId="4" fillId="0" borderId="0" xfId="0" applyFont="1" applyAlignment="1">
      <alignment vertical="center"/>
    </xf>
    <xf numFmtId="0" fontId="4" fillId="0" borderId="0" xfId="0" applyFont="1"/>
    <xf numFmtId="0" fontId="24" fillId="0" borderId="0" xfId="0" applyFont="1" applyAlignment="1">
      <alignment vertical="center"/>
    </xf>
    <xf numFmtId="0" fontId="0" fillId="0" borderId="32" xfId="0" applyBorder="1" applyAlignment="1">
      <alignment vertical="center"/>
    </xf>
    <xf numFmtId="0" fontId="0" fillId="0" borderId="32" xfId="0" applyBorder="1"/>
    <xf numFmtId="9" fontId="0" fillId="0" borderId="41" xfId="2" applyFont="1" applyBorder="1" applyAlignment="1" applyProtection="1">
      <alignment horizontal="center" vertical="top"/>
    </xf>
    <xf numFmtId="9" fontId="0" fillId="5" borderId="7" xfId="2" applyFont="1" applyFill="1" applyBorder="1" applyAlignment="1" applyProtection="1">
      <alignment vertical="top"/>
      <protection locked="0"/>
    </xf>
    <xf numFmtId="2" fontId="0" fillId="5" borderId="7" xfId="0" applyNumberFormat="1" applyFill="1" applyBorder="1" applyAlignment="1" applyProtection="1">
      <alignment vertical="top"/>
      <protection locked="0"/>
    </xf>
    <xf numFmtId="2" fontId="0" fillId="5" borderId="25" xfId="0" applyNumberFormat="1" applyFill="1" applyBorder="1" applyAlignment="1" applyProtection="1">
      <alignment vertical="top"/>
      <protection locked="0"/>
    </xf>
    <xf numFmtId="9" fontId="0" fillId="0" borderId="49" xfId="2" applyFont="1" applyBorder="1" applyAlignment="1" applyProtection="1">
      <alignment horizontal="center" vertical="top"/>
    </xf>
    <xf numFmtId="0" fontId="0" fillId="5" borderId="46" xfId="0" applyFill="1" applyBorder="1" applyAlignment="1" applyProtection="1">
      <alignment horizontal="right" vertical="top"/>
      <protection locked="0"/>
    </xf>
    <xf numFmtId="0" fontId="0" fillId="14" borderId="31" xfId="0" quotePrefix="1" applyFill="1" applyBorder="1" applyAlignment="1">
      <alignment vertical="top"/>
    </xf>
    <xf numFmtId="0" fontId="0" fillId="0" borderId="0" xfId="0" quotePrefix="1" applyAlignment="1">
      <alignment vertical="top"/>
    </xf>
    <xf numFmtId="0" fontId="9" fillId="0" borderId="0" xfId="0" applyFont="1"/>
    <xf numFmtId="2" fontId="0" fillId="5" borderId="7" xfId="0" applyNumberFormat="1" applyFill="1" applyBorder="1" applyAlignment="1" applyProtection="1">
      <alignment horizontal="center" vertical="top"/>
      <protection locked="0"/>
    </xf>
    <xf numFmtId="0" fontId="16" fillId="0" borderId="0" xfId="0" applyFont="1"/>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0" fillId="0" borderId="65" xfId="0" applyBorder="1" applyAlignment="1">
      <alignment vertical="top"/>
    </xf>
    <xf numFmtId="0" fontId="29" fillId="0" borderId="0" xfId="0" applyFont="1" applyAlignment="1">
      <alignment vertical="top"/>
    </xf>
    <xf numFmtId="0" fontId="30" fillId="0" borderId="0" xfId="0" applyFont="1" applyAlignment="1">
      <alignment vertical="top"/>
    </xf>
    <xf numFmtId="0" fontId="31" fillId="0" borderId="0" xfId="0" applyFont="1" applyAlignment="1">
      <alignment vertical="top" wrapText="1"/>
    </xf>
    <xf numFmtId="0" fontId="32" fillId="0" borderId="0" xfId="0" applyFont="1" applyAlignment="1">
      <alignment vertical="top"/>
    </xf>
    <xf numFmtId="0" fontId="2" fillId="14" borderId="31" xfId="0" applyFont="1" applyFill="1" applyBorder="1" applyAlignment="1">
      <alignment vertical="top"/>
    </xf>
    <xf numFmtId="0" fontId="0" fillId="15" borderId="15" xfId="0" applyFill="1" applyBorder="1" applyAlignment="1">
      <alignment vertical="top"/>
    </xf>
    <xf numFmtId="0" fontId="27" fillId="5" borderId="7" xfId="0" applyFont="1" applyFill="1" applyBorder="1" applyAlignment="1" applyProtection="1">
      <alignment horizontal="left" vertical="center"/>
      <protection locked="0"/>
    </xf>
    <xf numFmtId="2" fontId="0" fillId="5" borderId="23" xfId="0" applyNumberFormat="1" applyFill="1" applyBorder="1" applyAlignment="1" applyProtection="1">
      <alignment horizontal="center" vertical="top"/>
      <protection locked="0"/>
    </xf>
    <xf numFmtId="2" fontId="0" fillId="5" borderId="24" xfId="0" applyNumberFormat="1" applyFill="1" applyBorder="1" applyAlignment="1" applyProtection="1">
      <alignment horizontal="center" vertical="top"/>
      <protection locked="0"/>
    </xf>
    <xf numFmtId="2" fontId="0" fillId="5" borderId="25" xfId="0" applyNumberFormat="1" applyFill="1" applyBorder="1" applyAlignment="1" applyProtection="1">
      <alignment horizontal="center" vertical="top"/>
      <protection locked="0"/>
    </xf>
    <xf numFmtId="0" fontId="30" fillId="0" borderId="0" xfId="0" applyFont="1" applyAlignment="1">
      <alignment horizontal="center" vertical="top" wrapText="1"/>
    </xf>
    <xf numFmtId="0" fontId="30" fillId="0" borderId="7" xfId="0" applyFont="1" applyBorder="1" applyAlignment="1">
      <alignment horizontal="center" vertical="top"/>
    </xf>
    <xf numFmtId="0" fontId="1" fillId="4" borderId="0" xfId="0" quotePrefix="1" applyFont="1" applyFill="1" applyAlignment="1">
      <alignment vertical="top"/>
    </xf>
    <xf numFmtId="0" fontId="2" fillId="4" borderId="0" xfId="0" applyFont="1" applyFill="1" applyAlignment="1">
      <alignment vertical="top"/>
    </xf>
    <xf numFmtId="0" fontId="0" fillId="4" borderId="31" xfId="0" applyFill="1" applyBorder="1" applyAlignment="1">
      <alignment vertical="top"/>
    </xf>
    <xf numFmtId="0" fontId="0" fillId="4" borderId="32" xfId="0" applyFill="1" applyBorder="1" applyAlignment="1">
      <alignment vertical="top"/>
    </xf>
    <xf numFmtId="0" fontId="0" fillId="4" borderId="8" xfId="0" applyFill="1" applyBorder="1" applyAlignment="1">
      <alignment vertical="top"/>
    </xf>
    <xf numFmtId="0" fontId="9" fillId="17" borderId="0" xfId="0" applyFont="1" applyFill="1"/>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0" xfId="0" applyAlignment="1">
      <alignment horizontal="center" vertical="center"/>
    </xf>
    <xf numFmtId="0" fontId="4" fillId="0" borderId="0" xfId="0" applyFont="1" applyAlignment="1">
      <alignment horizontal="left" vertical="center" wrapText="1"/>
    </xf>
    <xf numFmtId="0" fontId="44"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2" fillId="5" borderId="34" xfId="0" applyFont="1" applyFill="1" applyBorder="1" applyAlignment="1" applyProtection="1">
      <alignment horizontal="center" vertical="top" wrapText="1"/>
      <protection locked="0"/>
    </xf>
    <xf numFmtId="2" fontId="0" fillId="5" borderId="23" xfId="0" applyNumberFormat="1" applyFill="1" applyBorder="1" applyAlignment="1" applyProtection="1">
      <alignment vertical="top" wrapText="1"/>
      <protection locked="0"/>
    </xf>
    <xf numFmtId="2" fontId="0" fillId="5" borderId="7" xfId="0" applyNumberFormat="1" applyFill="1" applyBorder="1" applyAlignment="1" applyProtection="1">
      <alignment vertical="top" wrapText="1"/>
      <protection locked="0"/>
    </xf>
    <xf numFmtId="2" fontId="0" fillId="5" borderId="41" xfId="0" applyNumberFormat="1" applyFill="1" applyBorder="1" applyAlignment="1" applyProtection="1">
      <alignment vertical="top" wrapText="1"/>
      <protection locked="0"/>
    </xf>
    <xf numFmtId="2" fontId="0" fillId="5" borderId="24" xfId="0" applyNumberFormat="1" applyFill="1" applyBorder="1" applyAlignment="1" applyProtection="1">
      <alignment vertical="top" wrapText="1"/>
      <protection locked="0"/>
    </xf>
    <xf numFmtId="2" fontId="0" fillId="5" borderId="25" xfId="0" applyNumberFormat="1" applyFill="1" applyBorder="1" applyAlignment="1" applyProtection="1">
      <alignment vertical="top" wrapText="1"/>
      <protection locked="0"/>
    </xf>
    <xf numFmtId="2" fontId="0" fillId="5" borderId="42" xfId="0" applyNumberFormat="1" applyFill="1" applyBorder="1" applyAlignment="1" applyProtection="1">
      <alignment vertical="top" wrapText="1"/>
      <protection locked="0"/>
    </xf>
    <xf numFmtId="9" fontId="0" fillId="5" borderId="7" xfId="2" applyFont="1" applyFill="1" applyBorder="1" applyAlignment="1" applyProtection="1">
      <alignment vertical="top" wrapText="1"/>
      <protection locked="0"/>
    </xf>
    <xf numFmtId="9" fontId="0" fillId="5" borderId="25" xfId="2" applyFont="1" applyFill="1" applyBorder="1" applyAlignment="1" applyProtection="1">
      <alignment vertical="top" wrapText="1"/>
      <protection locked="0"/>
    </xf>
    <xf numFmtId="9" fontId="0" fillId="5" borderId="23" xfId="2" applyFont="1" applyFill="1" applyBorder="1" applyAlignment="1" applyProtection="1">
      <alignment vertical="top" wrapText="1"/>
      <protection locked="0"/>
    </xf>
    <xf numFmtId="9" fontId="0" fillId="5" borderId="41" xfId="2" applyFont="1" applyFill="1" applyBorder="1" applyAlignment="1" applyProtection="1">
      <alignment vertical="top" wrapText="1"/>
      <protection locked="0"/>
    </xf>
    <xf numFmtId="2" fontId="52" fillId="5" borderId="33" xfId="0" applyNumberFormat="1" applyFont="1" applyFill="1" applyBorder="1" applyAlignment="1" applyProtection="1">
      <alignment horizontal="center" vertical="top" wrapText="1"/>
      <protection locked="0"/>
    </xf>
    <xf numFmtId="2" fontId="52" fillId="5" borderId="34" xfId="0" applyNumberFormat="1" applyFont="1" applyFill="1" applyBorder="1" applyAlignment="1" applyProtection="1">
      <alignment horizontal="center" vertical="top" wrapText="1"/>
      <protection locked="0"/>
    </xf>
    <xf numFmtId="2" fontId="52" fillId="5" borderId="40" xfId="0" applyNumberFormat="1" applyFont="1" applyFill="1" applyBorder="1" applyAlignment="1" applyProtection="1">
      <alignment horizontal="center" vertical="top" wrapText="1"/>
      <protection locked="0"/>
    </xf>
    <xf numFmtId="2" fontId="0" fillId="5" borderId="34" xfId="0" applyNumberFormat="1" applyFill="1" applyBorder="1" applyAlignment="1" applyProtection="1">
      <alignment horizontal="center" vertical="top"/>
      <protection locked="0"/>
    </xf>
    <xf numFmtId="9" fontId="0" fillId="5" borderId="7" xfId="2" applyFont="1" applyFill="1" applyBorder="1" applyAlignment="1" applyProtection="1">
      <alignment horizontal="center" vertical="top"/>
      <protection locked="0"/>
    </xf>
    <xf numFmtId="0" fontId="1" fillId="0" borderId="0" xfId="0" applyFon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16"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53" fillId="0" borderId="0" xfId="0" applyFont="1"/>
    <xf numFmtId="14" fontId="0" fillId="13" borderId="0" xfId="0" applyNumberFormat="1" applyFill="1" applyAlignment="1">
      <alignment horizontal="center"/>
    </xf>
    <xf numFmtId="0" fontId="16"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Alignment="1">
      <alignment horizontal="center" vertical="top"/>
    </xf>
    <xf numFmtId="0" fontId="2" fillId="0" borderId="0" xfId="0" applyFont="1" applyAlignment="1">
      <alignment horizontal="right" vertical="top"/>
    </xf>
    <xf numFmtId="0" fontId="8" fillId="2" borderId="0" xfId="0" applyFont="1" applyFill="1" applyAlignment="1">
      <alignment vertical="top" wrapText="1"/>
    </xf>
    <xf numFmtId="0" fontId="0" fillId="0" borderId="0" xfId="0" applyAlignment="1">
      <alignment horizontal="center" vertical="top"/>
    </xf>
    <xf numFmtId="0" fontId="4" fillId="0" borderId="0" xfId="0" applyFont="1" applyAlignment="1">
      <alignment vertical="top"/>
    </xf>
    <xf numFmtId="0" fontId="0" fillId="0" borderId="6" xfId="0" applyBorder="1" applyAlignment="1">
      <alignment horizontal="center" vertical="top"/>
    </xf>
    <xf numFmtId="0" fontId="0" fillId="0" borderId="5" xfId="0" applyBorder="1" applyAlignment="1">
      <alignment horizontal="center" vertical="top"/>
    </xf>
    <xf numFmtId="0" fontId="2" fillId="0" borderId="21" xfId="0" applyFont="1" applyBorder="1" applyAlignment="1">
      <alignment horizontal="center" vertical="top"/>
    </xf>
    <xf numFmtId="0" fontId="15" fillId="0" borderId="0" xfId="0" applyFont="1" applyAlignment="1">
      <alignment horizontal="center" vertical="top"/>
    </xf>
    <xf numFmtId="0" fontId="15" fillId="0" borderId="0" xfId="0" applyFont="1" applyAlignment="1">
      <alignment vertical="top"/>
    </xf>
    <xf numFmtId="1" fontId="0" fillId="0" borderId="41" xfId="0" applyNumberFormat="1" applyBorder="1" applyAlignment="1">
      <alignment horizontal="center" vertical="top"/>
    </xf>
    <xf numFmtId="2" fontId="0" fillId="0" borderId="42" xfId="0" applyNumberFormat="1" applyBorder="1" applyAlignment="1">
      <alignment horizontal="center" vertical="top"/>
    </xf>
    <xf numFmtId="0" fontId="4" fillId="0" borderId="0" xfId="0" applyFont="1" applyAlignment="1">
      <alignment horizontal="left" vertical="top" wrapText="1"/>
    </xf>
    <xf numFmtId="0" fontId="0" fillId="0" borderId="43" xfId="0" applyBorder="1" applyAlignment="1">
      <alignment horizontal="right" vertical="top"/>
    </xf>
    <xf numFmtId="0" fontId="0" fillId="0" borderId="16" xfId="0" applyBorder="1" applyAlignment="1">
      <alignment horizontal="right" vertical="top"/>
    </xf>
    <xf numFmtId="0" fontId="0" fillId="12" borderId="0" xfId="0" applyFill="1" applyAlignment="1">
      <alignment horizontal="center" vertical="top"/>
    </xf>
    <xf numFmtId="0" fontId="0" fillId="12" borderId="29" xfId="0" applyFill="1" applyBorder="1" applyAlignment="1">
      <alignment vertical="top"/>
    </xf>
    <xf numFmtId="0" fontId="16" fillId="0" borderId="0" xfId="0" applyFont="1" applyAlignment="1">
      <alignment vertical="top" wrapText="1"/>
    </xf>
    <xf numFmtId="0" fontId="2" fillId="0" borderId="3" xfId="0" applyFont="1" applyBorder="1" applyAlignment="1">
      <alignment vertical="top"/>
    </xf>
    <xf numFmtId="0" fontId="0" fillId="0" borderId="21" xfId="0" applyBorder="1" applyAlignment="1">
      <alignment vertical="top"/>
    </xf>
    <xf numFmtId="0" fontId="4" fillId="0" borderId="17" xfId="0" applyFont="1" applyBorder="1" applyAlignment="1">
      <alignment horizontal="right" vertical="top"/>
    </xf>
    <xf numFmtId="0" fontId="0" fillId="0" borderId="29" xfId="0" applyBorder="1" applyAlignment="1">
      <alignment vertical="top"/>
    </xf>
    <xf numFmtId="0" fontId="0" fillId="3" borderId="33" xfId="0" applyFill="1" applyBorder="1" applyAlignment="1">
      <alignment horizontal="center" vertical="top"/>
    </xf>
    <xf numFmtId="0" fontId="0" fillId="3" borderId="34" xfId="0" applyFill="1" applyBorder="1" applyAlignment="1">
      <alignment horizontal="center" vertical="top"/>
    </xf>
    <xf numFmtId="0" fontId="0" fillId="0" borderId="28" xfId="0" applyBorder="1" applyAlignment="1">
      <alignment vertical="top"/>
    </xf>
    <xf numFmtId="1" fontId="0" fillId="0" borderId="49" xfId="0" applyNumberFormat="1" applyBorder="1" applyAlignment="1">
      <alignment horizontal="center" vertical="top"/>
    </xf>
    <xf numFmtId="2" fontId="0" fillId="0" borderId="50" xfId="0" applyNumberFormat="1" applyBorder="1" applyAlignment="1">
      <alignment horizontal="center" vertical="top"/>
    </xf>
    <xf numFmtId="0" fontId="0" fillId="0" borderId="29" xfId="0" applyBorder="1" applyAlignment="1">
      <alignment horizontal="center" vertical="top"/>
    </xf>
    <xf numFmtId="0" fontId="2" fillId="0" borderId="3" xfId="0" applyFont="1" applyBorder="1" applyAlignment="1">
      <alignment horizontal="right" vertical="top"/>
    </xf>
    <xf numFmtId="0" fontId="0" fillId="0" borderId="0" xfId="0" applyAlignment="1">
      <alignment horizontal="right" vertical="top"/>
    </xf>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indent="2"/>
    </xf>
    <xf numFmtId="0" fontId="2" fillId="0" borderId="27" xfId="0" applyFont="1" applyBorder="1" applyAlignment="1">
      <alignment horizontal="right" vertical="top"/>
    </xf>
    <xf numFmtId="0" fontId="2" fillId="0" borderId="28" xfId="0" applyFont="1" applyBorder="1" applyAlignment="1">
      <alignment horizontal="right" vertical="top"/>
    </xf>
    <xf numFmtId="0" fontId="0" fillId="0" borderId="28" xfId="0" applyBorder="1" applyAlignment="1">
      <alignment horizontal="right" vertical="top"/>
    </xf>
    <xf numFmtId="0" fontId="0" fillId="0" borderId="28" xfId="0" applyBorder="1" applyAlignment="1">
      <alignment horizontal="left" vertical="top"/>
    </xf>
    <xf numFmtId="0" fontId="0" fillId="0" borderId="30" xfId="0" applyBorder="1" applyAlignment="1">
      <alignment horizontal="center" vertical="top"/>
    </xf>
    <xf numFmtId="0" fontId="2" fillId="0" borderId="28" xfId="0" applyFont="1" applyBorder="1" applyAlignment="1">
      <alignment horizontal="center" vertical="top"/>
    </xf>
    <xf numFmtId="0" fontId="51" fillId="17" borderId="6" xfId="0" applyFont="1" applyFill="1" applyBorder="1" applyAlignment="1">
      <alignment vertical="center"/>
    </xf>
    <xf numFmtId="0" fontId="0" fillId="17" borderId="5" xfId="0" applyFill="1" applyBorder="1" applyAlignment="1">
      <alignment vertical="center"/>
    </xf>
    <xf numFmtId="0" fontId="0" fillId="17" borderId="21" xfId="0" applyFill="1" applyBorder="1" applyAlignment="1">
      <alignment vertical="center"/>
    </xf>
    <xf numFmtId="0" fontId="50" fillId="17" borderId="0" xfId="0" applyFont="1" applyFill="1" applyAlignment="1">
      <alignment vertical="center"/>
    </xf>
    <xf numFmtId="0" fontId="2" fillId="17" borderId="3" xfId="0" applyFont="1" applyFill="1" applyBorder="1" applyAlignment="1">
      <alignment vertical="center"/>
    </xf>
    <xf numFmtId="0" fontId="0" fillId="17" borderId="0" xfId="0" applyFill="1" applyAlignment="1">
      <alignment vertical="center"/>
    </xf>
    <xf numFmtId="0" fontId="27" fillId="5" borderId="7" xfId="0" applyFont="1" applyFill="1" applyBorder="1" applyAlignment="1">
      <alignment horizontal="left" vertical="center"/>
    </xf>
    <xf numFmtId="0" fontId="0" fillId="17" borderId="29" xfId="0" applyFill="1" applyBorder="1" applyAlignment="1">
      <alignment vertical="center"/>
    </xf>
    <xf numFmtId="0" fontId="4" fillId="17" borderId="0" xfId="0" applyFont="1" applyFill="1" applyAlignment="1">
      <alignment vertical="center"/>
    </xf>
    <xf numFmtId="0" fontId="2" fillId="17" borderId="27" xfId="0" applyFont="1" applyFill="1" applyBorder="1" applyAlignment="1">
      <alignment vertical="center"/>
    </xf>
    <xf numFmtId="0" fontId="0" fillId="17" borderId="28" xfId="0" applyFill="1" applyBorder="1" applyAlignment="1">
      <alignment vertical="center"/>
    </xf>
    <xf numFmtId="0" fontId="0" fillId="17" borderId="30" xfId="0" applyFill="1" applyBorder="1" applyAlignment="1">
      <alignment vertical="center"/>
    </xf>
    <xf numFmtId="0" fontId="0" fillId="0" borderId="0" xfId="0" applyAlignment="1">
      <alignment horizontal="left" vertical="center"/>
    </xf>
    <xf numFmtId="0" fontId="28" fillId="0" borderId="0" xfId="0" applyFont="1" applyAlignment="1">
      <alignment vertical="center"/>
    </xf>
    <xf numFmtId="0" fontId="0" fillId="2" borderId="0" xfId="0" applyFill="1" applyAlignment="1">
      <alignment horizontal="left" vertical="center"/>
    </xf>
    <xf numFmtId="0" fontId="4" fillId="0" borderId="0" xfId="0" applyFont="1" applyAlignment="1">
      <alignment horizontal="left" vertical="center"/>
    </xf>
    <xf numFmtId="0" fontId="31" fillId="0" borderId="0" xfId="0" applyFont="1" applyAlignment="1">
      <alignment vertical="top"/>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6" fillId="0" borderId="26" xfId="0" applyFont="1" applyBorder="1" applyAlignment="1">
      <alignment horizontal="left" vertical="center"/>
    </xf>
    <xf numFmtId="0" fontId="26" fillId="0" borderId="14" xfId="0" applyFont="1" applyBorder="1" applyAlignment="1">
      <alignment horizontal="left" vertical="center"/>
    </xf>
    <xf numFmtId="0" fontId="25" fillId="0" borderId="26" xfId="0" applyFont="1" applyBorder="1" applyAlignment="1">
      <alignment horizontal="left" vertical="center"/>
    </xf>
    <xf numFmtId="0" fontId="25" fillId="0" borderId="14" xfId="0" applyFont="1" applyBorder="1" applyAlignment="1">
      <alignment horizontal="left" vertical="center"/>
    </xf>
    <xf numFmtId="0" fontId="25" fillId="0" borderId="18" xfId="0" applyFont="1" applyBorder="1" applyAlignment="1">
      <alignment horizontal="left" vertical="center"/>
    </xf>
    <xf numFmtId="0" fontId="27" fillId="5" borderId="8" xfId="0" applyFont="1" applyFill="1" applyBorder="1" applyAlignment="1">
      <alignment horizontal="left" vertical="center"/>
    </xf>
    <xf numFmtId="0" fontId="16"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59" fillId="16" borderId="0" xfId="0" applyFont="1" applyFill="1" applyAlignment="1">
      <alignment vertical="center"/>
    </xf>
    <xf numFmtId="0" fontId="8" fillId="0" borderId="0" xfId="0" applyFont="1" applyAlignment="1">
      <alignment horizontal="left" vertical="center"/>
    </xf>
    <xf numFmtId="1" fontId="47" fillId="17" borderId="0" xfId="0" applyNumberFormat="1" applyFont="1" applyFill="1" applyAlignment="1">
      <alignment horizontal="center" vertical="center"/>
    </xf>
    <xf numFmtId="0" fontId="44" fillId="0" borderId="3" xfId="0" applyFont="1" applyBorder="1" applyAlignment="1">
      <alignment vertical="center"/>
    </xf>
    <xf numFmtId="0" fontId="0" fillId="0" borderId="5" xfId="0" applyBorder="1" applyAlignment="1">
      <alignment vertical="center"/>
    </xf>
    <xf numFmtId="0" fontId="44" fillId="0" borderId="0" xfId="0" applyFont="1" applyAlignment="1">
      <alignment vertical="center"/>
    </xf>
    <xf numFmtId="0" fontId="0" fillId="0" borderId="0" xfId="0" quotePrefix="1" applyAlignment="1">
      <alignment vertical="center"/>
    </xf>
    <xf numFmtId="0" fontId="58" fillId="16" borderId="0" xfId="0" applyFont="1" applyFill="1" applyAlignment="1">
      <alignment vertical="center"/>
    </xf>
    <xf numFmtId="0" fontId="0" fillId="0" borderId="0" xfId="0" applyAlignment="1">
      <alignment horizontal="right" vertical="center"/>
    </xf>
    <xf numFmtId="0" fontId="8" fillId="0" borderId="0" xfId="0" applyFont="1" applyAlignment="1">
      <alignment vertical="center"/>
    </xf>
    <xf numFmtId="0" fontId="15" fillId="0" borderId="0" xfId="0" applyFont="1" applyAlignment="1">
      <alignment horizontal="center" vertical="center"/>
    </xf>
    <xf numFmtId="0" fontId="2" fillId="0" borderId="34" xfId="0" applyFont="1" applyBorder="1" applyAlignment="1">
      <alignment horizontal="center" vertical="center"/>
    </xf>
    <xf numFmtId="0" fontId="0" fillId="0" borderId="34" xfId="0" applyBorder="1" applyAlignment="1">
      <alignment vertical="center"/>
    </xf>
    <xf numFmtId="0" fontId="2" fillId="0" borderId="7" xfId="0" applyFont="1" applyBorder="1" applyAlignment="1">
      <alignment horizontal="right" vertical="center"/>
    </xf>
    <xf numFmtId="2" fontId="0" fillId="0" borderId="15" xfId="0" applyNumberFormat="1" applyBorder="1" applyAlignment="1">
      <alignment horizontal="center" vertical="center"/>
    </xf>
    <xf numFmtId="1" fontId="0" fillId="0" borderId="17" xfId="0" applyNumberFormat="1" applyBorder="1" applyAlignment="1">
      <alignment horizontal="center" vertical="center"/>
    </xf>
    <xf numFmtId="1" fontId="4" fillId="0" borderId="0" xfId="0" applyNumberFormat="1" applyFont="1" applyAlignment="1">
      <alignment horizontal="left" vertical="center" wrapText="1"/>
    </xf>
    <xf numFmtId="0" fontId="31" fillId="2" borderId="0" xfId="0" applyFont="1" applyFill="1" applyAlignment="1">
      <alignment vertical="center"/>
    </xf>
    <xf numFmtId="2" fontId="47" fillId="17" borderId="0" xfId="0" applyNumberFormat="1" applyFont="1" applyFill="1" applyAlignment="1">
      <alignment horizontal="center" vertical="center"/>
    </xf>
    <xf numFmtId="166" fontId="0" fillId="0" borderId="15" xfId="0" applyNumberFormat="1" applyBorder="1" applyAlignment="1">
      <alignment horizontal="center" vertical="center"/>
    </xf>
    <xf numFmtId="14" fontId="46" fillId="0" borderId="0" xfId="0" applyNumberFormat="1" applyFont="1" applyAlignment="1">
      <alignment vertical="center"/>
    </xf>
    <xf numFmtId="0" fontId="43" fillId="0" borderId="13" xfId="0" applyFont="1" applyBorder="1" applyAlignment="1">
      <alignment vertical="center"/>
    </xf>
    <xf numFmtId="0" fontId="0" fillId="0" borderId="18" xfId="0" applyBorder="1" applyAlignment="1">
      <alignment vertical="center"/>
    </xf>
    <xf numFmtId="166" fontId="0" fillId="0" borderId="15" xfId="0" quotePrefix="1" applyNumberFormat="1" applyBorder="1" applyAlignment="1">
      <alignment horizontal="center" vertical="center"/>
    </xf>
    <xf numFmtId="0" fontId="41" fillId="17" borderId="19" xfId="0" applyFont="1" applyFill="1" applyBorder="1" applyAlignment="1">
      <alignment vertical="center"/>
    </xf>
    <xf numFmtId="0" fontId="41" fillId="17" borderId="20" xfId="0" applyFont="1" applyFill="1" applyBorder="1" applyAlignment="1">
      <alignment vertical="center"/>
    </xf>
    <xf numFmtId="0" fontId="1" fillId="2" borderId="0" xfId="0" quotePrefix="1" applyFont="1" applyFill="1" applyAlignment="1">
      <alignment vertical="center"/>
    </xf>
    <xf numFmtId="0" fontId="41" fillId="17" borderId="9" xfId="0" applyFont="1" applyFill="1" applyBorder="1" applyAlignment="1">
      <alignment vertical="center"/>
    </xf>
    <xf numFmtId="0" fontId="41" fillId="17" borderId="11" xfId="0" applyFont="1" applyFill="1" applyBorder="1" applyAlignment="1">
      <alignment vertical="center"/>
    </xf>
    <xf numFmtId="0" fontId="41" fillId="0" borderId="49" xfId="0" applyFont="1" applyBorder="1" applyAlignment="1">
      <alignment vertical="center"/>
    </xf>
    <xf numFmtId="0" fontId="48" fillId="17" borderId="0" xfId="0" applyFont="1" applyFill="1" applyAlignment="1">
      <alignment vertical="center"/>
    </xf>
    <xf numFmtId="166" fontId="0" fillId="0" borderId="46" xfId="0" applyNumberFormat="1" applyBorder="1" applyAlignment="1">
      <alignment horizontal="center" vertical="center"/>
    </xf>
    <xf numFmtId="1" fontId="0" fillId="0" borderId="47" xfId="0" applyNumberFormat="1" applyBorder="1" applyAlignment="1">
      <alignment horizontal="center" vertical="center"/>
    </xf>
    <xf numFmtId="0" fontId="0" fillId="16" borderId="0" xfId="0" applyFill="1" applyAlignment="1">
      <alignment vertical="center"/>
    </xf>
    <xf numFmtId="0" fontId="16" fillId="2" borderId="0" xfId="0" applyFont="1" applyFill="1" applyAlignment="1">
      <alignment vertical="center"/>
    </xf>
    <xf numFmtId="0" fontId="30" fillId="0" borderId="0" xfId="0" applyFont="1" applyAlignment="1">
      <alignment vertical="center"/>
    </xf>
    <xf numFmtId="0" fontId="39" fillId="0" borderId="0" xfId="0" applyFont="1" applyAlignment="1">
      <alignment horizontal="left" vertical="center"/>
    </xf>
    <xf numFmtId="0" fontId="39" fillId="0" borderId="0" xfId="0" applyFont="1" applyAlignment="1">
      <alignment horizontal="center" vertical="center"/>
    </xf>
    <xf numFmtId="0" fontId="0" fillId="0" borderId="29" xfId="0" applyBorder="1" applyAlignment="1">
      <alignment vertical="center"/>
    </xf>
    <xf numFmtId="0" fontId="4" fillId="0" borderId="3" xfId="0" applyFont="1" applyBorder="1" applyAlignment="1">
      <alignment vertical="center"/>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41" fillId="0" borderId="0" xfId="0" quotePrefix="1" applyFont="1" applyAlignment="1" applyProtection="1">
      <alignment vertical="center"/>
      <protection locked="0"/>
    </xf>
    <xf numFmtId="0" fontId="31" fillId="0" borderId="0" xfId="0" applyFont="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27" fillId="5" borderId="31" xfId="0" applyFont="1" applyFill="1" applyBorder="1" applyAlignment="1" applyProtection="1">
      <alignment horizontal="left" vertical="center"/>
      <protection locked="0"/>
    </xf>
    <xf numFmtId="0" fontId="29" fillId="0" borderId="15" xfId="0" applyFont="1" applyBorder="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5" xfId="0" applyFont="1" applyBorder="1" applyAlignment="1">
      <alignment vertical="top" wrapText="1"/>
    </xf>
    <xf numFmtId="0" fontId="29" fillId="0" borderId="16" xfId="0" applyFont="1" applyBorder="1" applyAlignment="1">
      <alignment vertical="top" wrapText="1"/>
    </xf>
    <xf numFmtId="0" fontId="29" fillId="0" borderId="17" xfId="0" applyFont="1" applyBorder="1" applyAlignment="1">
      <alignment vertical="top" wrapText="1"/>
    </xf>
    <xf numFmtId="0" fontId="29" fillId="0" borderId="13" xfId="0" applyFont="1" applyBorder="1" applyAlignment="1">
      <alignment vertical="top" wrapText="1"/>
    </xf>
    <xf numFmtId="0" fontId="29" fillId="0" borderId="14" xfId="0" applyFont="1" applyBorder="1" applyAlignment="1">
      <alignment vertical="top" wrapText="1"/>
    </xf>
    <xf numFmtId="0" fontId="29" fillId="0" borderId="18" xfId="0" applyFont="1" applyBorder="1" applyAlignment="1">
      <alignment vertical="top" wrapText="1"/>
    </xf>
    <xf numFmtId="0" fontId="29" fillId="0" borderId="9" xfId="0" applyFont="1" applyBorder="1" applyAlignment="1">
      <alignment vertical="top" wrapText="1"/>
    </xf>
    <xf numFmtId="0" fontId="29" fillId="0" borderId="10" xfId="0" applyFont="1" applyBorder="1" applyAlignment="1">
      <alignment vertical="top" wrapText="1"/>
    </xf>
    <xf numFmtId="0" fontId="29" fillId="0" borderId="11" xfId="0" applyFont="1" applyBorder="1" applyAlignment="1">
      <alignment vertical="top" wrapText="1"/>
    </xf>
    <xf numFmtId="0" fontId="29" fillId="0" borderId="13" xfId="0" applyFont="1" applyBorder="1" applyAlignment="1">
      <alignment vertical="top"/>
    </xf>
    <xf numFmtId="0" fontId="29" fillId="0" borderId="14" xfId="0" applyFont="1" applyBorder="1" applyAlignment="1">
      <alignment vertical="top"/>
    </xf>
    <xf numFmtId="0" fontId="29" fillId="0" borderId="18" xfId="0" applyFont="1" applyBorder="1" applyAlignment="1">
      <alignment vertical="top"/>
    </xf>
    <xf numFmtId="0" fontId="29" fillId="0" borderId="9" xfId="0" applyFont="1" applyBorder="1" applyAlignment="1">
      <alignment vertical="top"/>
    </xf>
    <xf numFmtId="0" fontId="29" fillId="0" borderId="10" xfId="0" applyFont="1" applyBorder="1" applyAlignment="1">
      <alignment vertical="top"/>
    </xf>
    <xf numFmtId="0" fontId="29" fillId="0" borderId="11" xfId="0" applyFont="1" applyBorder="1" applyAlignment="1">
      <alignment vertical="top"/>
    </xf>
    <xf numFmtId="0" fontId="30" fillId="0" borderId="31" xfId="0" applyFont="1" applyBorder="1" applyAlignment="1">
      <alignment horizontal="center" vertical="top"/>
    </xf>
    <xf numFmtId="0" fontId="30" fillId="0" borderId="32" xfId="0" applyFont="1" applyBorder="1" applyAlignment="1">
      <alignment horizontal="center" vertical="top"/>
    </xf>
    <xf numFmtId="0" fontId="30" fillId="0" borderId="8" xfId="0" applyFont="1" applyBorder="1" applyAlignment="1">
      <alignment horizontal="center" vertical="top"/>
    </xf>
    <xf numFmtId="0" fontId="29" fillId="0" borderId="19" xfId="0" applyFont="1" applyBorder="1" applyAlignment="1">
      <alignment vertical="top"/>
    </xf>
    <xf numFmtId="0" fontId="29" fillId="0" borderId="0" xfId="0" applyFont="1" applyAlignment="1">
      <alignment vertical="top"/>
    </xf>
    <xf numFmtId="0" fontId="29" fillId="0" borderId="20" xfId="0" applyFont="1" applyBorder="1" applyAlignment="1">
      <alignment vertical="top"/>
    </xf>
    <xf numFmtId="0" fontId="29" fillId="0" borderId="19" xfId="0" applyFont="1" applyBorder="1" applyAlignment="1">
      <alignment vertical="top" wrapText="1"/>
    </xf>
    <xf numFmtId="0" fontId="29" fillId="0" borderId="0" xfId="0" applyFont="1" applyAlignment="1">
      <alignment vertical="top" wrapText="1"/>
    </xf>
    <xf numFmtId="0" fontId="29" fillId="0" borderId="20" xfId="0" applyFont="1" applyBorder="1" applyAlignment="1">
      <alignment vertical="top" wrapText="1"/>
    </xf>
    <xf numFmtId="0" fontId="30" fillId="4" borderId="15" xfId="0" applyFont="1" applyFill="1" applyBorder="1" applyAlignment="1">
      <alignment horizontal="center" vertical="top" wrapText="1"/>
    </xf>
    <xf numFmtId="0" fontId="30" fillId="4" borderId="16" xfId="0" applyFont="1" applyFill="1" applyBorder="1" applyAlignment="1">
      <alignment horizontal="center" vertical="top" wrapText="1"/>
    </xf>
    <xf numFmtId="0" fontId="30" fillId="4" borderId="17" xfId="0" applyFont="1" applyFill="1" applyBorder="1" applyAlignment="1">
      <alignment horizontal="center" vertical="top" wrapText="1"/>
    </xf>
    <xf numFmtId="0" fontId="29" fillId="0" borderId="0" xfId="0" applyFont="1" applyAlignment="1">
      <alignment horizontal="left" vertical="top" wrapText="1"/>
    </xf>
    <xf numFmtId="0" fontId="2" fillId="0" borderId="0" xfId="0" applyFont="1" applyAlignment="1">
      <alignment horizontal="center" vertical="top"/>
    </xf>
    <xf numFmtId="0" fontId="2" fillId="4" borderId="15" xfId="0" applyFont="1" applyFill="1" applyBorder="1" applyAlignment="1">
      <alignment horizontal="center" vertical="top" wrapText="1"/>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0" fillId="0" borderId="7" xfId="0" applyBorder="1" applyAlignment="1">
      <alignmen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66"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67" xfId="0"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2" fillId="0" borderId="13"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67" xfId="0" applyFont="1" applyBorder="1" applyAlignment="1">
      <alignment horizontal="center" vertical="top" wrapText="1"/>
    </xf>
    <xf numFmtId="0" fontId="2" fillId="0" borderId="68" xfId="0" applyFont="1" applyBorder="1" applyAlignment="1">
      <alignment horizontal="center" vertical="top" wrapText="1"/>
    </xf>
    <xf numFmtId="0" fontId="2" fillId="0" borderId="48" xfId="0" applyFont="1" applyBorder="1" applyAlignment="1">
      <alignment horizontal="left" vertical="top" wrapText="1"/>
    </xf>
    <xf numFmtId="0" fontId="2" fillId="0" borderId="12" xfId="0" applyFont="1" applyBorder="1" applyAlignment="1">
      <alignment horizontal="left" vertical="top" wrapText="1"/>
    </xf>
    <xf numFmtId="0" fontId="2" fillId="0" borderId="52"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54"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2" fillId="0" borderId="34" xfId="0" applyFont="1" applyBorder="1" applyAlignment="1">
      <alignment horizontal="left" vertical="top" wrapText="1"/>
    </xf>
    <xf numFmtId="0" fontId="2" fillId="0" borderId="40" xfId="0" applyFont="1" applyBorder="1" applyAlignment="1">
      <alignment horizontal="left" vertical="top" wrapText="1"/>
    </xf>
    <xf numFmtId="0" fontId="0" fillId="0" borderId="7" xfId="0" applyBorder="1" applyAlignment="1">
      <alignment horizontal="left" vertical="top" wrapText="1"/>
    </xf>
    <xf numFmtId="0" fontId="0" fillId="0" borderId="41" xfId="0" applyBorder="1" applyAlignment="1">
      <alignment horizontal="left" vertical="top" wrapText="1"/>
    </xf>
    <xf numFmtId="0" fontId="0" fillId="0" borderId="19" xfId="0" applyBorder="1" applyAlignment="1">
      <alignment vertical="top" wrapText="1"/>
    </xf>
    <xf numFmtId="0" fontId="0" fillId="0" borderId="0" xfId="0" applyAlignment="1">
      <alignment vertical="top" wrapText="1"/>
    </xf>
    <xf numFmtId="0" fontId="0" fillId="0" borderId="20" xfId="0" applyBorder="1" applyAlignment="1">
      <alignment vertical="top" wrapText="1"/>
    </xf>
    <xf numFmtId="0" fontId="2" fillId="6" borderId="13" xfId="0" applyFont="1" applyFill="1" applyBorder="1" applyAlignment="1">
      <alignment vertical="top"/>
    </xf>
    <xf numFmtId="0" fontId="2" fillId="6" borderId="14" xfId="0" applyFont="1" applyFill="1" applyBorder="1" applyAlignment="1">
      <alignment vertical="top"/>
    </xf>
    <xf numFmtId="0" fontId="2" fillId="6" borderId="18" xfId="0" applyFont="1" applyFill="1" applyBorder="1" applyAlignment="1">
      <alignment vertical="top"/>
    </xf>
    <xf numFmtId="14" fontId="0" fillId="6" borderId="0" xfId="0" applyNumberFormat="1" applyFill="1" applyAlignment="1">
      <alignment vertical="top"/>
    </xf>
    <xf numFmtId="0" fontId="0" fillId="6" borderId="0" xfId="0" applyFill="1" applyAlignment="1">
      <alignment vertical="top"/>
    </xf>
    <xf numFmtId="0" fontId="0" fillId="6" borderId="20"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0" fillId="6" borderId="19" xfId="0" applyFill="1" applyBorder="1" applyAlignment="1">
      <alignment horizontal="right" vertical="top"/>
    </xf>
    <xf numFmtId="0" fontId="0" fillId="6" borderId="0" xfId="0" applyFill="1" applyAlignment="1">
      <alignment horizontal="right" vertical="top"/>
    </xf>
    <xf numFmtId="0" fontId="0" fillId="6" borderId="9" xfId="0" applyFill="1" applyBorder="1" applyAlignment="1">
      <alignment horizontal="right" vertical="top"/>
    </xf>
    <xf numFmtId="0" fontId="0" fillId="6" borderId="10" xfId="0" applyFill="1" applyBorder="1" applyAlignment="1">
      <alignment horizontal="right" vertical="top"/>
    </xf>
    <xf numFmtId="0" fontId="2" fillId="6" borderId="0" xfId="0" applyFont="1" applyFill="1" applyAlignment="1">
      <alignment vertical="top"/>
    </xf>
    <xf numFmtId="0" fontId="2" fillId="6" borderId="20" xfId="0" applyFont="1" applyFill="1" applyBorder="1" applyAlignment="1">
      <alignment vertical="top"/>
    </xf>
    <xf numFmtId="0" fontId="11" fillId="0" borderId="0" xfId="0" applyFont="1" applyAlignment="1">
      <alignment horizontal="center"/>
    </xf>
    <xf numFmtId="0" fontId="25" fillId="0" borderId="43" xfId="0" applyFont="1" applyBorder="1" applyAlignment="1">
      <alignment vertical="top"/>
    </xf>
    <xf numFmtId="0" fontId="25" fillId="0" borderId="16" xfId="0" applyFont="1" applyBorder="1" applyAlignment="1">
      <alignment vertical="top"/>
    </xf>
    <xf numFmtId="0" fontId="25" fillId="0" borderId="17" xfId="0" applyFont="1" applyBorder="1" applyAlignment="1">
      <alignment vertical="top"/>
    </xf>
    <xf numFmtId="0" fontId="25" fillId="5" borderId="15" xfId="0" applyFont="1" applyFill="1" applyBorder="1" applyAlignment="1" applyProtection="1">
      <alignment horizontal="left" vertical="top" wrapText="1"/>
      <protection locked="0"/>
    </xf>
    <xf numFmtId="0" fontId="25" fillId="5" borderId="1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33" fillId="0" borderId="0" xfId="0" applyFont="1" applyAlignment="1">
      <alignment horizontal="center" vertical="top" wrapText="1"/>
    </xf>
    <xf numFmtId="0" fontId="25" fillId="0" borderId="23" xfId="0" applyFont="1" applyBorder="1" applyAlignment="1">
      <alignment horizontal="left" vertical="top"/>
    </xf>
    <xf numFmtId="0" fontId="25" fillId="0" borderId="7" xfId="0" applyFont="1" applyBorder="1" applyAlignment="1">
      <alignment horizontal="left" vertical="top"/>
    </xf>
    <xf numFmtId="0" fontId="27" fillId="5" borderId="15" xfId="0" applyFont="1" applyFill="1" applyBorder="1" applyAlignment="1" applyProtection="1">
      <alignment horizontal="left" vertical="top" wrapText="1"/>
      <protection locked="0"/>
    </xf>
    <xf numFmtId="0" fontId="27" fillId="5" borderId="16" xfId="0" applyFont="1" applyFill="1" applyBorder="1" applyAlignment="1" applyProtection="1">
      <alignment horizontal="left" vertical="top" wrapText="1"/>
      <protection locked="0"/>
    </xf>
    <xf numFmtId="0" fontId="27" fillId="5" borderId="49" xfId="0" applyFont="1" applyFill="1" applyBorder="1" applyAlignment="1" applyProtection="1">
      <alignment horizontal="left" vertical="top" wrapText="1"/>
      <protection locked="0"/>
    </xf>
    <xf numFmtId="0" fontId="11" fillId="0" borderId="0" xfId="0" applyFont="1" applyAlignment="1">
      <alignment horizontal="center" vertical="top" wrapText="1"/>
    </xf>
    <xf numFmtId="0" fontId="17" fillId="0" borderId="28" xfId="0" applyFont="1" applyBorder="1" applyAlignment="1">
      <alignment horizontal="center" vertical="top" wrapText="1"/>
    </xf>
    <xf numFmtId="0" fontId="25" fillId="0" borderId="33" xfId="0" applyFont="1" applyBorder="1" applyAlignment="1">
      <alignment vertical="top"/>
    </xf>
    <xf numFmtId="0" fontId="25" fillId="0" borderId="34" xfId="0" applyFont="1" applyBorder="1" applyAlignment="1">
      <alignment vertical="top"/>
    </xf>
    <xf numFmtId="0" fontId="27" fillId="5" borderId="51" xfId="0" applyFont="1" applyFill="1" applyBorder="1" applyAlignment="1" applyProtection="1">
      <alignment horizontal="left" vertical="top" wrapText="1"/>
      <protection locked="0"/>
    </xf>
    <xf numFmtId="0" fontId="27" fillId="5" borderId="12" xfId="0" applyFont="1" applyFill="1" applyBorder="1" applyAlignment="1" applyProtection="1">
      <alignment horizontal="left" vertical="top" wrapText="1"/>
      <protection locked="0"/>
    </xf>
    <xf numFmtId="0" fontId="27" fillId="5" borderId="22" xfId="0" applyFont="1" applyFill="1" applyBorder="1" applyAlignment="1" applyProtection="1">
      <alignment horizontal="left" vertical="top" wrapText="1"/>
      <protection locked="0"/>
    </xf>
    <xf numFmtId="0" fontId="4" fillId="0" borderId="0" xfId="0" applyFont="1" applyAlignment="1">
      <alignment vertical="top" wrapText="1"/>
    </xf>
    <xf numFmtId="0" fontId="25" fillId="0" borderId="23" xfId="0" applyFont="1" applyBorder="1" applyAlignment="1">
      <alignment horizontal="right" vertical="top" wrapText="1"/>
    </xf>
    <xf numFmtId="0" fontId="25" fillId="0" borderId="7" xfId="0" applyFont="1" applyBorder="1" applyAlignment="1">
      <alignment horizontal="right" vertical="top" wrapText="1"/>
    </xf>
    <xf numFmtId="9" fontId="27" fillId="5" borderId="15" xfId="2" applyFont="1" applyFill="1" applyBorder="1" applyAlignment="1" applyProtection="1">
      <alignment horizontal="left" vertical="top" wrapText="1"/>
      <protection locked="0"/>
    </xf>
    <xf numFmtId="9" fontId="27" fillId="5" borderId="16" xfId="2" applyFont="1" applyFill="1" applyBorder="1" applyAlignment="1" applyProtection="1">
      <alignment horizontal="left" vertical="top" wrapText="1"/>
      <protection locked="0"/>
    </xf>
    <xf numFmtId="9" fontId="27" fillId="5" borderId="49" xfId="2" applyFont="1" applyFill="1" applyBorder="1" applyAlignment="1" applyProtection="1">
      <alignment horizontal="left" vertical="top" wrapText="1"/>
      <protection locked="0"/>
    </xf>
    <xf numFmtId="0" fontId="25" fillId="0" borderId="23" xfId="0" applyFont="1" applyBorder="1" applyAlignment="1">
      <alignment vertical="top"/>
    </xf>
    <xf numFmtId="0" fontId="25" fillId="0" borderId="7" xfId="0" applyFont="1" applyBorder="1" applyAlignment="1">
      <alignment vertical="top"/>
    </xf>
    <xf numFmtId="0" fontId="25" fillId="0" borderId="23" xfId="0" applyFont="1" applyBorder="1" applyAlignment="1">
      <alignment horizontal="right" vertical="top"/>
    </xf>
    <xf numFmtId="0" fontId="25" fillId="0" borderId="7" xfId="0" applyFont="1" applyBorder="1" applyAlignment="1">
      <alignment horizontal="right" vertical="top"/>
    </xf>
    <xf numFmtId="0" fontId="25" fillId="5" borderId="17" xfId="0" applyFont="1" applyFill="1" applyBorder="1" applyAlignment="1" applyProtection="1">
      <alignment horizontal="left" vertical="top" wrapText="1"/>
      <protection locked="0"/>
    </xf>
    <xf numFmtId="0" fontId="0" fillId="12" borderId="0" xfId="0" applyFill="1" applyAlignment="1">
      <alignment horizontal="center" vertical="center"/>
    </xf>
    <xf numFmtId="0" fontId="25" fillId="0" borderId="24" xfId="0" applyFont="1" applyBorder="1" applyAlignment="1">
      <alignment vertical="top" wrapText="1"/>
    </xf>
    <xf numFmtId="0" fontId="25" fillId="0" borderId="25" xfId="0" applyFont="1" applyBorder="1" applyAlignment="1">
      <alignment vertical="top" wrapText="1"/>
    </xf>
    <xf numFmtId="0" fontId="27" fillId="5" borderId="46" xfId="0" applyFont="1" applyFill="1" applyBorder="1" applyAlignment="1" applyProtection="1">
      <alignment horizontal="left" vertical="top" wrapText="1"/>
      <protection locked="0"/>
    </xf>
    <xf numFmtId="0" fontId="27" fillId="5" borderId="45" xfId="0" applyFont="1" applyFill="1" applyBorder="1" applyAlignment="1" applyProtection="1">
      <alignment horizontal="left" vertical="top" wrapText="1"/>
      <protection locked="0"/>
    </xf>
    <xf numFmtId="0" fontId="27" fillId="5" borderId="50" xfId="0" applyFont="1" applyFill="1" applyBorder="1" applyAlignment="1" applyProtection="1">
      <alignment horizontal="left" vertical="top" wrapText="1"/>
      <protection locked="0"/>
    </xf>
    <xf numFmtId="0" fontId="57" fillId="3" borderId="5" xfId="0" applyFont="1" applyFill="1" applyBorder="1" applyAlignment="1">
      <alignment horizontal="center" vertical="top" wrapText="1"/>
    </xf>
    <xf numFmtId="0" fontId="57" fillId="3" borderId="0" xfId="0" applyFont="1" applyFill="1" applyAlignment="1">
      <alignment horizontal="center" vertical="top" wrapText="1"/>
    </xf>
    <xf numFmtId="0" fontId="25" fillId="5" borderId="5" xfId="0" applyFont="1" applyFill="1" applyBorder="1" applyAlignment="1" applyProtection="1">
      <alignment vertical="top" wrapText="1"/>
      <protection locked="0"/>
    </xf>
    <xf numFmtId="0" fontId="25" fillId="5" borderId="28" xfId="0" applyFont="1" applyFill="1" applyBorder="1" applyAlignment="1" applyProtection="1">
      <alignment vertical="top" wrapText="1"/>
      <protection locked="0"/>
    </xf>
    <xf numFmtId="0" fontId="25" fillId="5" borderId="21" xfId="0" applyFont="1" applyFill="1" applyBorder="1" applyAlignment="1" applyProtection="1">
      <alignment vertical="top" wrapText="1"/>
      <protection locked="0"/>
    </xf>
    <xf numFmtId="0" fontId="25" fillId="5" borderId="30" xfId="0" applyFont="1" applyFill="1" applyBorder="1" applyAlignment="1" applyProtection="1">
      <alignment vertical="top" wrapText="1"/>
      <protection locked="0"/>
    </xf>
    <xf numFmtId="0" fontId="25" fillId="0" borderId="6" xfId="0" applyFont="1" applyBorder="1" applyAlignment="1">
      <alignment vertical="top"/>
    </xf>
    <xf numFmtId="0" fontId="25" fillId="0" borderId="5" xfId="0" applyFont="1" applyBorder="1" applyAlignment="1">
      <alignment vertical="top"/>
    </xf>
    <xf numFmtId="0" fontId="25" fillId="0" borderId="27" xfId="0" applyFont="1" applyBorder="1" applyAlignment="1">
      <alignment vertical="top"/>
    </xf>
    <xf numFmtId="0" fontId="25" fillId="0" borderId="28" xfId="0" applyFont="1" applyBorder="1" applyAlignment="1">
      <alignment vertical="top"/>
    </xf>
    <xf numFmtId="0" fontId="0" fillId="3" borderId="34" xfId="0" applyFill="1" applyBorder="1" applyAlignment="1">
      <alignment horizontal="left" vertical="top"/>
    </xf>
    <xf numFmtId="0" fontId="0" fillId="3" borderId="40" xfId="0" applyFill="1" applyBorder="1" applyAlignment="1">
      <alignment horizontal="left" vertical="top"/>
    </xf>
    <xf numFmtId="0" fontId="0" fillId="5" borderId="7" xfId="0" applyFill="1" applyBorder="1" applyAlignment="1" applyProtection="1">
      <alignment vertical="top" wrapText="1"/>
      <protection locked="0"/>
    </xf>
    <xf numFmtId="0" fontId="0" fillId="5" borderId="41" xfId="0" applyFill="1" applyBorder="1" applyAlignment="1" applyProtection="1">
      <alignment vertical="top" wrapText="1"/>
      <protection locked="0"/>
    </xf>
    <xf numFmtId="2" fontId="0" fillId="5" borderId="15" xfId="0" applyNumberFormat="1" applyFill="1" applyBorder="1" applyAlignment="1" applyProtection="1">
      <alignment horizontal="right" vertical="top"/>
      <protection locked="0"/>
    </xf>
    <xf numFmtId="2" fontId="0" fillId="5" borderId="49" xfId="0" applyNumberFormat="1" applyFill="1" applyBorder="1" applyAlignment="1" applyProtection="1">
      <alignment horizontal="right" vertical="top"/>
      <protection locked="0"/>
    </xf>
    <xf numFmtId="2" fontId="0" fillId="5" borderId="43" xfId="0" applyNumberFormat="1" applyFill="1" applyBorder="1" applyAlignment="1" applyProtection="1">
      <alignment vertical="top" wrapText="1"/>
      <protection locked="0"/>
    </xf>
    <xf numFmtId="2" fontId="0" fillId="5" borderId="49" xfId="0" applyNumberFormat="1" applyFill="1" applyBorder="1" applyAlignment="1" applyProtection="1">
      <alignment vertical="top" wrapText="1"/>
      <protection locked="0"/>
    </xf>
    <xf numFmtId="0" fontId="0" fillId="5" borderId="46" xfId="0" applyFill="1" applyBorder="1" applyAlignment="1" applyProtection="1">
      <alignment horizontal="center" vertical="top" wrapText="1"/>
      <protection locked="0"/>
    </xf>
    <xf numFmtId="0" fontId="0" fillId="5" borderId="45" xfId="0" applyFill="1" applyBorder="1" applyAlignment="1" applyProtection="1">
      <alignment horizontal="center" vertical="top" wrapText="1"/>
      <protection locked="0"/>
    </xf>
    <xf numFmtId="0" fontId="0" fillId="5" borderId="50" xfId="0" applyFill="1" applyBorder="1" applyAlignment="1" applyProtection="1">
      <alignment horizontal="center" vertical="top" wrapText="1"/>
      <protection locked="0"/>
    </xf>
    <xf numFmtId="2" fontId="0" fillId="5" borderId="44" xfId="0" applyNumberFormat="1" applyFill="1" applyBorder="1" applyAlignment="1" applyProtection="1">
      <alignment vertical="top" wrapText="1"/>
      <protection locked="0"/>
    </xf>
    <xf numFmtId="2" fontId="0" fillId="5" borderId="50" xfId="0" applyNumberFormat="1" applyFill="1" applyBorder="1" applyAlignment="1" applyProtection="1">
      <alignment vertical="top" wrapText="1"/>
      <protection locked="0"/>
    </xf>
    <xf numFmtId="2" fontId="0" fillId="5" borderId="7" xfId="0" applyNumberFormat="1" applyFill="1" applyBorder="1" applyAlignment="1" applyProtection="1">
      <alignment vertical="top" wrapText="1"/>
      <protection locked="0"/>
    </xf>
    <xf numFmtId="2" fontId="0" fillId="5" borderId="41" xfId="0" applyNumberFormat="1" applyFill="1" applyBorder="1" applyAlignment="1" applyProtection="1">
      <alignment vertical="top" wrapText="1"/>
      <protection locked="0"/>
    </xf>
    <xf numFmtId="0" fontId="0" fillId="5" borderId="15" xfId="0" applyFill="1" applyBorder="1" applyAlignment="1" applyProtection="1">
      <alignment horizontal="center" vertical="top" wrapText="1"/>
      <protection locked="0"/>
    </xf>
    <xf numFmtId="0" fontId="0" fillId="5" borderId="16" xfId="0" applyFill="1" applyBorder="1" applyAlignment="1" applyProtection="1">
      <alignment horizontal="center" vertical="top" wrapText="1"/>
      <protection locked="0"/>
    </xf>
    <xf numFmtId="0" fontId="0" fillId="5" borderId="49" xfId="0" applyFill="1" applyBorder="1" applyAlignment="1" applyProtection="1">
      <alignment horizontal="center" vertical="top" wrapText="1"/>
      <protection locked="0"/>
    </xf>
    <xf numFmtId="0" fontId="2" fillId="0" borderId="3" xfId="0" applyFont="1" applyBorder="1" applyAlignment="1">
      <alignment vertical="top"/>
    </xf>
    <xf numFmtId="0" fontId="2" fillId="0" borderId="0" xfId="0" applyFont="1" applyAlignment="1">
      <alignment vertical="top"/>
    </xf>
    <xf numFmtId="0" fontId="2" fillId="0" borderId="29" xfId="0" applyFont="1" applyBorder="1" applyAlignment="1">
      <alignment vertical="top"/>
    </xf>
    <xf numFmtId="2" fontId="0" fillId="5" borderId="23" xfId="0" applyNumberFormat="1" applyFill="1" applyBorder="1" applyAlignment="1" applyProtection="1">
      <alignment vertical="top" wrapText="1"/>
      <protection locked="0"/>
    </xf>
    <xf numFmtId="0" fontId="0" fillId="5" borderId="25"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0" borderId="43" xfId="0" applyBorder="1" applyAlignment="1">
      <alignment horizontal="right" vertical="top"/>
    </xf>
    <xf numFmtId="0" fontId="0" fillId="0" borderId="16" xfId="0" applyBorder="1" applyAlignment="1">
      <alignment horizontal="right" vertical="top"/>
    </xf>
    <xf numFmtId="0" fontId="2" fillId="3" borderId="43" xfId="0" applyFont="1" applyFill="1" applyBorder="1" applyAlignment="1">
      <alignment horizontal="center" vertical="top"/>
    </xf>
    <xf numFmtId="0" fontId="2" fillId="3" borderId="17" xfId="0" applyFont="1" applyFill="1" applyBorder="1" applyAlignment="1">
      <alignment horizontal="center" vertical="top"/>
    </xf>
    <xf numFmtId="0" fontId="2" fillId="3" borderId="15" xfId="0" applyFont="1" applyFill="1" applyBorder="1" applyAlignment="1">
      <alignment horizontal="center" vertical="top"/>
    </xf>
    <xf numFmtId="0" fontId="2" fillId="3" borderId="49" xfId="0" applyFont="1" applyFill="1" applyBorder="1" applyAlignment="1">
      <alignment horizontal="center" vertical="top"/>
    </xf>
    <xf numFmtId="0" fontId="2" fillId="3" borderId="5"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0" fillId="0" borderId="6" xfId="0" applyBorder="1" applyAlignment="1">
      <alignment horizontal="left" vertical="center"/>
    </xf>
    <xf numFmtId="0" fontId="0" fillId="0" borderId="5" xfId="0" applyBorder="1" applyAlignment="1">
      <alignment horizontal="left" vertical="center"/>
    </xf>
    <xf numFmtId="0" fontId="0" fillId="0" borderId="53" xfId="0" applyBorder="1" applyAlignment="1">
      <alignment horizontal="left" vertical="center"/>
    </xf>
    <xf numFmtId="0" fontId="0" fillId="0" borderId="10" xfId="0" applyBorder="1" applyAlignment="1">
      <alignment horizontal="left" vertical="center"/>
    </xf>
    <xf numFmtId="0" fontId="4" fillId="0" borderId="0" xfId="0" applyFont="1" applyAlignment="1">
      <alignment horizontal="left" vertical="top"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3" xfId="0" applyFont="1" applyBorder="1" applyAlignment="1">
      <alignment horizontal="center" vertical="top" wrapText="1"/>
    </xf>
    <xf numFmtId="0" fontId="2" fillId="0" borderId="49" xfId="0" applyFont="1" applyBorder="1" applyAlignment="1">
      <alignment horizontal="center" vertical="top" wrapText="1"/>
    </xf>
    <xf numFmtId="0" fontId="2" fillId="0" borderId="43" xfId="0" applyFont="1" applyBorder="1" applyAlignment="1">
      <alignment horizontal="right" vertical="top"/>
    </xf>
    <xf numFmtId="0" fontId="2" fillId="0" borderId="16" xfId="0" applyFont="1" applyBorder="1" applyAlignment="1">
      <alignment horizontal="right" vertical="top"/>
    </xf>
    <xf numFmtId="0" fontId="2" fillId="0" borderId="17" xfId="0" applyFont="1" applyBorder="1" applyAlignment="1">
      <alignment horizontal="right" vertical="top"/>
    </xf>
    <xf numFmtId="0" fontId="2" fillId="0" borderId="5" xfId="0" applyFont="1" applyBorder="1" applyAlignment="1">
      <alignment horizontal="center" vertical="top"/>
    </xf>
    <xf numFmtId="0" fontId="0" fillId="0" borderId="15" xfId="0" applyBorder="1" applyAlignment="1">
      <alignment horizontal="center" vertical="top"/>
    </xf>
    <xf numFmtId="0" fontId="0" fillId="0" borderId="17" xfId="0" applyBorder="1" applyAlignment="1">
      <alignment horizontal="center" vertical="top"/>
    </xf>
    <xf numFmtId="0" fontId="0" fillId="0" borderId="7" xfId="0" applyBorder="1" applyAlignment="1">
      <alignment horizontal="center" vertical="top"/>
    </xf>
    <xf numFmtId="0" fontId="2" fillId="3" borderId="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11" xfId="0" applyFont="1" applyFill="1" applyBorder="1" applyAlignment="1">
      <alignment horizontal="center" vertical="center"/>
    </xf>
    <xf numFmtId="0" fontId="0" fillId="0" borderId="0" xfId="0" applyAlignment="1">
      <alignment vertical="top"/>
    </xf>
    <xf numFmtId="0" fontId="0" fillId="3" borderId="34" xfId="0" applyFill="1" applyBorder="1" applyAlignment="1">
      <alignment horizontal="center" vertical="top"/>
    </xf>
    <xf numFmtId="0" fontId="0" fillId="5" borderId="6" xfId="0" applyFill="1" applyBorder="1" applyAlignment="1" applyProtection="1">
      <alignment vertical="top" wrapText="1"/>
      <protection locked="0"/>
    </xf>
    <xf numFmtId="0" fontId="0" fillId="5" borderId="5" xfId="0" applyFill="1" applyBorder="1" applyAlignment="1" applyProtection="1">
      <alignment vertical="top" wrapText="1"/>
      <protection locked="0"/>
    </xf>
    <xf numFmtId="0" fontId="0" fillId="5" borderId="21"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0" xfId="0" applyFill="1" applyAlignment="1" applyProtection="1">
      <alignment vertical="top" wrapText="1"/>
      <protection locked="0"/>
    </xf>
    <xf numFmtId="0" fontId="0" fillId="5" borderId="29" xfId="0" applyFill="1" applyBorder="1" applyAlignment="1" applyProtection="1">
      <alignment vertical="top" wrapText="1"/>
      <protection locked="0"/>
    </xf>
    <xf numFmtId="0" fontId="0" fillId="5" borderId="27" xfId="0" applyFill="1" applyBorder="1" applyAlignment="1" applyProtection="1">
      <alignment vertical="top" wrapText="1"/>
      <protection locked="0"/>
    </xf>
    <xf numFmtId="0" fontId="0" fillId="5" borderId="28" xfId="0" applyFill="1" applyBorder="1" applyAlignment="1" applyProtection="1">
      <alignment vertical="top" wrapText="1"/>
      <protection locked="0"/>
    </xf>
    <xf numFmtId="0" fontId="0" fillId="5" borderId="30" xfId="0" applyFill="1" applyBorder="1" applyAlignment="1" applyProtection="1">
      <alignment vertical="top" wrapText="1"/>
      <protection locked="0"/>
    </xf>
    <xf numFmtId="0" fontId="2" fillId="0" borderId="48" xfId="0" applyFont="1" applyBorder="1" applyAlignment="1">
      <alignment horizontal="right" vertical="top"/>
    </xf>
    <xf numFmtId="0" fontId="2" fillId="0" borderId="12" xfId="0" applyFont="1" applyBorder="1" applyAlignment="1">
      <alignment horizontal="right" vertical="top"/>
    </xf>
    <xf numFmtId="0" fontId="2" fillId="0" borderId="52" xfId="0" applyFont="1" applyBorder="1" applyAlignment="1">
      <alignment horizontal="right" vertical="top"/>
    </xf>
    <xf numFmtId="0" fontId="0" fillId="0" borderId="51" xfId="0" applyBorder="1" applyAlignment="1">
      <alignment horizontal="center" vertical="top"/>
    </xf>
    <xf numFmtId="0" fontId="0" fillId="0" borderId="52" xfId="0" applyBorder="1" applyAlignment="1">
      <alignment horizontal="center" vertical="top"/>
    </xf>
    <xf numFmtId="2" fontId="0" fillId="5" borderId="24" xfId="0" applyNumberFormat="1" applyFill="1" applyBorder="1" applyAlignment="1" applyProtection="1">
      <alignment vertical="top" wrapText="1"/>
      <protection locked="0"/>
    </xf>
    <xf numFmtId="2" fontId="0" fillId="5" borderId="25" xfId="0" applyNumberFormat="1" applyFill="1" applyBorder="1" applyAlignment="1" applyProtection="1">
      <alignment vertical="top" wrapText="1"/>
      <protection locked="0"/>
    </xf>
    <xf numFmtId="2" fontId="0" fillId="5" borderId="42" xfId="0" applyNumberFormat="1" applyFill="1" applyBorder="1" applyAlignment="1" applyProtection="1">
      <alignment vertical="top" wrapText="1"/>
      <protection locked="0"/>
    </xf>
    <xf numFmtId="0" fontId="0" fillId="5" borderId="26" xfId="0" applyFill="1" applyBorder="1" applyAlignment="1" applyProtection="1">
      <alignment vertical="top" wrapText="1"/>
      <protection locked="0"/>
    </xf>
    <xf numFmtId="0" fontId="0" fillId="5" borderId="14" xfId="0" applyFill="1" applyBorder="1" applyAlignment="1" applyProtection="1">
      <alignment vertical="top" wrapText="1"/>
      <protection locked="0"/>
    </xf>
    <xf numFmtId="0" fontId="0" fillId="5" borderId="66" xfId="0" applyFill="1" applyBorder="1" applyAlignment="1" applyProtection="1">
      <alignment vertical="top" wrapText="1"/>
      <protection locked="0"/>
    </xf>
    <xf numFmtId="0" fontId="2" fillId="0" borderId="55"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4" xfId="0" applyFont="1" applyBorder="1" applyAlignment="1">
      <alignment horizontal="center" vertical="center"/>
    </xf>
    <xf numFmtId="0" fontId="0" fillId="5" borderId="45" xfId="0" applyFill="1" applyBorder="1" applyAlignment="1" applyProtection="1">
      <alignment horizontal="left" vertical="top"/>
      <protection locked="0"/>
    </xf>
    <xf numFmtId="0" fontId="2" fillId="0" borderId="44" xfId="0" applyFont="1" applyBorder="1" applyAlignment="1">
      <alignment horizontal="right" vertical="top"/>
    </xf>
    <xf numFmtId="0" fontId="2" fillId="0" borderId="45" xfId="0" applyFont="1" applyBorder="1" applyAlignment="1">
      <alignment horizontal="right" vertical="top"/>
    </xf>
    <xf numFmtId="0" fontId="0" fillId="5" borderId="7" xfId="0" applyFill="1" applyBorder="1" applyAlignment="1" applyProtection="1">
      <alignment horizontal="center" vertical="top"/>
      <protection locked="0"/>
    </xf>
    <xf numFmtId="0" fontId="3" fillId="0" borderId="3" xfId="0" applyFont="1" applyBorder="1" applyAlignment="1">
      <alignment horizontal="center" vertical="top" wrapText="1"/>
    </xf>
    <xf numFmtId="0" fontId="3" fillId="0" borderId="0" xfId="0" applyFont="1" applyAlignment="1">
      <alignment horizontal="center" vertical="top" wrapText="1"/>
    </xf>
    <xf numFmtId="0" fontId="0" fillId="0" borderId="6"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27" xfId="0" applyBorder="1" applyAlignment="1">
      <alignment vertical="top"/>
    </xf>
    <xf numFmtId="0" fontId="0" fillId="0" borderId="28" xfId="0" applyBorder="1" applyAlignment="1">
      <alignment vertical="top"/>
    </xf>
    <xf numFmtId="49" fontId="29" fillId="5" borderId="51" xfId="0" applyNumberFormat="1" applyFont="1" applyFill="1" applyBorder="1" applyAlignment="1" applyProtection="1">
      <alignment vertical="top" wrapText="1"/>
      <protection locked="0"/>
    </xf>
    <xf numFmtId="49" fontId="29" fillId="5" borderId="12" xfId="0" applyNumberFormat="1" applyFont="1" applyFill="1" applyBorder="1" applyAlignment="1" applyProtection="1">
      <alignment vertical="top" wrapText="1"/>
      <protection locked="0"/>
    </xf>
    <xf numFmtId="49" fontId="29" fillId="5" borderId="22" xfId="0" applyNumberFormat="1" applyFont="1" applyFill="1" applyBorder="1" applyAlignment="1" applyProtection="1">
      <alignment vertical="top" wrapText="1"/>
      <protection locked="0"/>
    </xf>
    <xf numFmtId="49" fontId="29" fillId="5" borderId="7" xfId="0" applyNumberFormat="1" applyFont="1" applyFill="1" applyBorder="1" applyAlignment="1" applyProtection="1">
      <alignment vertical="top" wrapText="1"/>
      <protection locked="0"/>
    </xf>
    <xf numFmtId="49" fontId="29" fillId="5" borderId="41" xfId="0" applyNumberFormat="1" applyFont="1" applyFill="1" applyBorder="1" applyAlignment="1" applyProtection="1">
      <alignment vertical="top" wrapText="1"/>
      <protection locked="0"/>
    </xf>
    <xf numFmtId="49" fontId="29" fillId="5" borderId="25" xfId="0" applyNumberFormat="1" applyFont="1" applyFill="1" applyBorder="1" applyAlignment="1" applyProtection="1">
      <alignment vertical="top" wrapText="1"/>
      <protection locked="0"/>
    </xf>
    <xf numFmtId="49" fontId="29" fillId="5" borderId="42" xfId="0" applyNumberFormat="1" applyFont="1" applyFill="1" applyBorder="1" applyAlignment="1" applyProtection="1">
      <alignment vertical="top" wrapText="1"/>
      <protection locked="0"/>
    </xf>
    <xf numFmtId="2" fontId="0" fillId="5" borderId="43" xfId="0" applyNumberFormat="1" applyFill="1" applyBorder="1" applyAlignment="1" applyProtection="1">
      <alignment horizontal="center" vertical="top"/>
      <protection locked="0"/>
    </xf>
    <xf numFmtId="2" fontId="0" fillId="5" borderId="49" xfId="0" applyNumberFormat="1" applyFill="1" applyBorder="1" applyAlignment="1" applyProtection="1">
      <alignment horizontal="center" vertical="top"/>
      <protection locked="0"/>
    </xf>
    <xf numFmtId="0" fontId="2" fillId="0" borderId="28" xfId="0" applyFont="1" applyBorder="1" applyAlignment="1">
      <alignment vertical="top"/>
    </xf>
    <xf numFmtId="2" fontId="0" fillId="5" borderId="15" xfId="0" applyNumberFormat="1" applyFill="1" applyBorder="1" applyAlignment="1" applyProtection="1">
      <alignment horizontal="center" vertical="top"/>
      <protection locked="0"/>
    </xf>
    <xf numFmtId="2" fontId="0" fillId="5" borderId="44" xfId="0" applyNumberFormat="1" applyFill="1" applyBorder="1" applyAlignment="1" applyProtection="1">
      <alignment horizontal="center" vertical="top"/>
      <protection locked="0"/>
    </xf>
    <xf numFmtId="2" fontId="0" fillId="5" borderId="50" xfId="0" applyNumberFormat="1" applyFill="1" applyBorder="1" applyAlignment="1" applyProtection="1">
      <alignment horizontal="center" vertical="top"/>
      <protection locked="0"/>
    </xf>
    <xf numFmtId="2" fontId="0" fillId="5" borderId="43" xfId="0" applyNumberFormat="1" applyFill="1" applyBorder="1" applyAlignment="1" applyProtection="1">
      <alignment horizontal="right" vertical="top"/>
      <protection locked="0"/>
    </xf>
    <xf numFmtId="2" fontId="0" fillId="5" borderId="23" xfId="0" applyNumberFormat="1" applyFill="1" applyBorder="1" applyAlignment="1" applyProtection="1">
      <alignment horizontal="center" vertical="top"/>
      <protection locked="0"/>
    </xf>
    <xf numFmtId="2" fontId="0" fillId="5" borderId="7" xfId="0" applyNumberFormat="1" applyFill="1" applyBorder="1" applyAlignment="1" applyProtection="1">
      <alignment horizontal="center" vertical="top"/>
      <protection locked="0"/>
    </xf>
    <xf numFmtId="0" fontId="2" fillId="3" borderId="5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8" xfId="0" applyFont="1" applyFill="1" applyBorder="1" applyAlignment="1">
      <alignment horizontal="left" vertical="top"/>
    </xf>
    <xf numFmtId="0" fontId="2" fillId="3" borderId="12" xfId="0" applyFont="1" applyFill="1" applyBorder="1" applyAlignment="1">
      <alignment horizontal="left" vertical="top"/>
    </xf>
    <xf numFmtId="0" fontId="2" fillId="3" borderId="52" xfId="0" applyFont="1" applyFill="1" applyBorder="1" applyAlignment="1">
      <alignment horizontal="left" vertical="top"/>
    </xf>
    <xf numFmtId="0" fontId="0" fillId="5" borderId="57" xfId="0" applyFill="1" applyBorder="1" applyAlignment="1" applyProtection="1">
      <alignment vertical="top" wrapText="1"/>
      <protection locked="0"/>
    </xf>
    <xf numFmtId="0" fontId="0" fillId="5" borderId="60" xfId="0" applyFill="1" applyBorder="1" applyAlignment="1" applyProtection="1">
      <alignment vertical="top" wrapText="1"/>
      <protection locked="0"/>
    </xf>
    <xf numFmtId="0" fontId="0" fillId="5" borderId="62" xfId="0" applyFill="1" applyBorder="1" applyAlignment="1" applyProtection="1">
      <alignment vertical="top" wrapText="1"/>
      <protection locked="0"/>
    </xf>
    <xf numFmtId="0" fontId="0" fillId="5" borderId="58" xfId="0" applyFill="1" applyBorder="1" applyAlignment="1" applyProtection="1">
      <alignment vertical="top" wrapText="1"/>
      <protection locked="0"/>
    </xf>
    <xf numFmtId="0" fontId="0" fillId="5" borderId="32" xfId="0" applyFill="1" applyBorder="1" applyAlignment="1" applyProtection="1">
      <alignment vertical="top" wrapText="1"/>
      <protection locked="0"/>
    </xf>
    <xf numFmtId="0" fontId="0" fillId="5" borderId="63" xfId="0" applyFill="1" applyBorder="1" applyAlignment="1" applyProtection="1">
      <alignment vertical="top" wrapText="1"/>
      <protection locked="0"/>
    </xf>
    <xf numFmtId="0" fontId="0" fillId="5" borderId="59" xfId="0" applyFill="1" applyBorder="1" applyAlignment="1" applyProtection="1">
      <alignment vertical="top" wrapText="1"/>
      <protection locked="0"/>
    </xf>
    <xf numFmtId="0" fontId="0" fillId="5" borderId="61" xfId="0" applyFill="1" applyBorder="1" applyAlignment="1" applyProtection="1">
      <alignment vertical="top" wrapText="1"/>
      <protection locked="0"/>
    </xf>
    <xf numFmtId="0" fontId="0" fillId="5" borderId="64" xfId="0" applyFill="1" applyBorder="1" applyAlignment="1" applyProtection="1">
      <alignment vertical="top" wrapText="1"/>
      <protection locked="0"/>
    </xf>
    <xf numFmtId="0" fontId="2" fillId="0" borderId="6" xfId="0" applyFont="1" applyBorder="1" applyAlignment="1">
      <alignment horizontal="right" vertical="top"/>
    </xf>
    <xf numFmtId="0" fontId="2" fillId="0" borderId="5" xfId="0" applyFont="1" applyBorder="1" applyAlignment="1">
      <alignment horizontal="right" vertical="top"/>
    </xf>
    <xf numFmtId="0" fontId="2" fillId="3" borderId="51" xfId="0" applyFont="1" applyFill="1" applyBorder="1" applyAlignment="1">
      <alignment horizontal="left" vertical="top"/>
    </xf>
    <xf numFmtId="0" fontId="2" fillId="3" borderId="22" xfId="0" applyFont="1" applyFill="1" applyBorder="1" applyAlignment="1">
      <alignment horizontal="left" vertical="top"/>
    </xf>
    <xf numFmtId="0" fontId="0" fillId="5" borderId="44"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7" xfId="0" applyFill="1" applyBorder="1" applyAlignment="1" applyProtection="1">
      <alignment horizontal="left" vertical="top" wrapText="1"/>
      <protection locked="0"/>
    </xf>
    <xf numFmtId="0" fontId="4" fillId="0" borderId="0" xfId="0" applyFont="1" applyAlignment="1">
      <alignment horizontal="left" vertical="top" wrapText="1" indent="2"/>
    </xf>
    <xf numFmtId="0" fontId="0" fillId="5" borderId="43" xfId="0" applyFill="1" applyBorder="1" applyAlignment="1" applyProtection="1">
      <alignment horizontal="left" vertical="top" wrapText="1"/>
      <protection locked="0"/>
    </xf>
    <xf numFmtId="0" fontId="0" fillId="5" borderId="16"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2" fontId="0" fillId="5" borderId="44" xfId="0" applyNumberFormat="1" applyFill="1" applyBorder="1" applyAlignment="1" applyProtection="1">
      <alignment horizontal="right" vertical="top"/>
      <protection locked="0"/>
    </xf>
    <xf numFmtId="2" fontId="0" fillId="5" borderId="50" xfId="0" applyNumberFormat="1" applyFill="1" applyBorder="1" applyAlignment="1" applyProtection="1">
      <alignment horizontal="right" vertical="top"/>
      <protection locked="0"/>
    </xf>
    <xf numFmtId="2" fontId="0" fillId="5" borderId="24" xfId="0" applyNumberFormat="1" applyFill="1" applyBorder="1" applyAlignment="1" applyProtection="1">
      <alignment horizontal="center" vertical="top"/>
      <protection locked="0"/>
    </xf>
    <xf numFmtId="2" fontId="0" fillId="5" borderId="25" xfId="0" applyNumberFormat="1" applyFill="1" applyBorder="1" applyAlignment="1" applyProtection="1">
      <alignment horizontal="center" vertical="top"/>
      <protection locked="0"/>
    </xf>
    <xf numFmtId="2" fontId="0" fillId="5" borderId="46" xfId="0" applyNumberFormat="1" applyFill="1" applyBorder="1" applyAlignment="1" applyProtection="1">
      <alignment horizontal="center" vertical="top"/>
      <protection locked="0"/>
    </xf>
    <xf numFmtId="0" fontId="2" fillId="0" borderId="21" xfId="0" applyFont="1" applyBorder="1" applyAlignment="1">
      <alignment horizontal="center" vertical="center" wrapText="1"/>
    </xf>
    <xf numFmtId="0" fontId="2" fillId="0" borderId="54" xfId="0" applyFont="1" applyBorder="1" applyAlignment="1">
      <alignment horizontal="center" vertical="center" wrapText="1"/>
    </xf>
    <xf numFmtId="0" fontId="8" fillId="2" borderId="0" xfId="0" applyFont="1" applyFill="1" applyAlignment="1">
      <alignment vertical="center" wrapText="1"/>
    </xf>
    <xf numFmtId="0" fontId="2" fillId="2" borderId="0" xfId="0" applyFont="1" applyFill="1" applyAlignment="1">
      <alignment horizontal="left" vertical="center"/>
    </xf>
    <xf numFmtId="0" fontId="60" fillId="3" borderId="26" xfId="0" applyFont="1" applyFill="1" applyBorder="1" applyAlignment="1">
      <alignment horizontal="right" vertical="center" wrapText="1"/>
    </xf>
    <xf numFmtId="0" fontId="60" fillId="3" borderId="14" xfId="0" applyFont="1" applyFill="1" applyBorder="1" applyAlignment="1">
      <alignment horizontal="right" vertical="center" wrapText="1"/>
    </xf>
    <xf numFmtId="0" fontId="60" fillId="3" borderId="18" xfId="0" applyFont="1" applyFill="1" applyBorder="1" applyAlignment="1">
      <alignment horizontal="right" vertical="center" wrapText="1"/>
    </xf>
    <xf numFmtId="0" fontId="60" fillId="3" borderId="53" xfId="0" applyFont="1" applyFill="1" applyBorder="1" applyAlignment="1">
      <alignment horizontal="right" vertical="center" wrapText="1"/>
    </xf>
    <xf numFmtId="0" fontId="60" fillId="3" borderId="10" xfId="0" applyFont="1" applyFill="1" applyBorder="1" applyAlignment="1">
      <alignment horizontal="right" vertical="center" wrapText="1"/>
    </xf>
    <xf numFmtId="0" fontId="60" fillId="3" borderId="11" xfId="0" applyFont="1" applyFill="1" applyBorder="1" applyAlignment="1">
      <alignment horizontal="right" vertical="center" wrapText="1"/>
    </xf>
    <xf numFmtId="0" fontId="25" fillId="0" borderId="23" xfId="0" applyFont="1" applyBorder="1" applyAlignment="1">
      <alignment vertical="center"/>
    </xf>
    <xf numFmtId="0" fontId="25" fillId="0" borderId="7" xfId="0" applyFont="1" applyBorder="1" applyAlignment="1">
      <alignment vertical="center"/>
    </xf>
    <xf numFmtId="0" fontId="27" fillId="5" borderId="13" xfId="0" applyFont="1" applyFill="1" applyBorder="1" applyAlignment="1" applyProtection="1">
      <alignment horizontal="left" vertical="center" wrapText="1"/>
      <protection locked="0"/>
    </xf>
    <xf numFmtId="0" fontId="27" fillId="5" borderId="14" xfId="0" applyFont="1" applyFill="1" applyBorder="1" applyAlignment="1" applyProtection="1">
      <alignment horizontal="left" vertical="center" wrapText="1"/>
      <protection locked="0"/>
    </xf>
    <xf numFmtId="0" fontId="27" fillId="5" borderId="66"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center" wrapText="1"/>
      <protection locked="0"/>
    </xf>
    <xf numFmtId="0" fontId="27" fillId="5" borderId="10" xfId="0" applyFont="1" applyFill="1" applyBorder="1" applyAlignment="1" applyProtection="1">
      <alignment horizontal="left" vertical="center" wrapText="1"/>
      <protection locked="0"/>
    </xf>
    <xf numFmtId="0" fontId="27" fillId="5" borderId="54" xfId="0" applyFont="1" applyFill="1" applyBorder="1" applyAlignment="1" applyProtection="1">
      <alignment horizontal="left" vertical="center" wrapText="1"/>
      <protection locked="0"/>
    </xf>
    <xf numFmtId="0" fontId="27" fillId="3" borderId="15"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5" borderId="15" xfId="0" applyFont="1" applyFill="1" applyBorder="1" applyAlignment="1" applyProtection="1">
      <alignment horizontal="center" vertical="center" wrapText="1"/>
      <protection locked="0"/>
    </xf>
    <xf numFmtId="0" fontId="27" fillId="5" borderId="17" xfId="0" applyFont="1" applyFill="1" applyBorder="1" applyAlignment="1" applyProtection="1">
      <alignment horizontal="center" vertical="center" wrapText="1"/>
      <protection locked="0"/>
    </xf>
    <xf numFmtId="0" fontId="27" fillId="5" borderId="7" xfId="0" applyFont="1" applyFill="1" applyBorder="1" applyAlignment="1" applyProtection="1">
      <alignment horizontal="left" vertical="center" wrapText="1"/>
      <protection locked="0"/>
    </xf>
    <xf numFmtId="0" fontId="36" fillId="3" borderId="7" xfId="0" applyFont="1" applyFill="1" applyBorder="1" applyAlignment="1">
      <alignment horizontal="left" vertical="center"/>
    </xf>
    <xf numFmtId="0" fontId="36" fillId="3" borderId="41" xfId="0" applyFont="1" applyFill="1" applyBorder="1" applyAlignment="1">
      <alignment horizontal="left" vertical="center"/>
    </xf>
    <xf numFmtId="0" fontId="25" fillId="0" borderId="23" xfId="0" applyFont="1" applyBorder="1" applyAlignment="1">
      <alignment vertical="center" wrapText="1"/>
    </xf>
    <xf numFmtId="0" fontId="25" fillId="0" borderId="7" xfId="0" applyFont="1" applyBorder="1" applyAlignment="1">
      <alignment vertical="center" wrapText="1"/>
    </xf>
    <xf numFmtId="0" fontId="27" fillId="5" borderId="41" xfId="0" applyFont="1" applyFill="1" applyBorder="1" applyAlignment="1" applyProtection="1">
      <alignment horizontal="left" vertical="center" wrapText="1"/>
      <protection locked="0"/>
    </xf>
    <xf numFmtId="0" fontId="25" fillId="0" borderId="26" xfId="0" applyFont="1" applyBorder="1" applyAlignment="1">
      <alignment vertical="center"/>
    </xf>
    <xf numFmtId="0" fontId="25" fillId="0" borderId="14" xfId="0" applyFont="1" applyBorder="1" applyAlignment="1">
      <alignment vertical="center"/>
    </xf>
    <xf numFmtId="0" fontId="25" fillId="0" borderId="18"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25" fillId="0" borderId="20" xfId="0" applyFont="1" applyBorder="1" applyAlignment="1">
      <alignment vertical="center"/>
    </xf>
    <xf numFmtId="0" fontId="25" fillId="0" borderId="27" xfId="0" applyFont="1" applyBorder="1" applyAlignment="1">
      <alignment vertical="center"/>
    </xf>
    <xf numFmtId="0" fontId="25" fillId="0" borderId="28" xfId="0" applyFont="1" applyBorder="1" applyAlignment="1">
      <alignment vertical="center"/>
    </xf>
    <xf numFmtId="0" fontId="25" fillId="0" borderId="68" xfId="0" applyFont="1" applyBorder="1" applyAlignment="1">
      <alignment vertical="center"/>
    </xf>
    <xf numFmtId="0" fontId="34" fillId="3" borderId="7" xfId="0" applyFont="1" applyFill="1" applyBorder="1" applyAlignment="1">
      <alignment horizontal="left" vertical="center"/>
    </xf>
    <xf numFmtId="0" fontId="34" fillId="3" borderId="41" xfId="0" applyFont="1" applyFill="1" applyBorder="1" applyAlignment="1">
      <alignment horizontal="left" vertical="center"/>
    </xf>
    <xf numFmtId="0" fontId="27" fillId="5" borderId="31" xfId="0" applyFont="1" applyFill="1" applyBorder="1" applyAlignment="1" applyProtection="1">
      <alignment horizontal="left" vertical="center" wrapText="1"/>
      <protection locked="0"/>
    </xf>
    <xf numFmtId="0" fontId="27" fillId="5" borderId="70" xfId="0" applyFont="1" applyFill="1" applyBorder="1" applyAlignment="1" applyProtection="1">
      <alignment horizontal="left" vertical="center" wrapText="1"/>
      <protection locked="0"/>
    </xf>
    <xf numFmtId="0" fontId="27" fillId="5" borderId="25" xfId="0" applyFont="1" applyFill="1" applyBorder="1" applyAlignment="1" applyProtection="1">
      <alignment horizontal="left" vertical="center" wrapText="1"/>
      <protection locked="0"/>
    </xf>
    <xf numFmtId="0" fontId="27" fillId="5" borderId="42" xfId="0" applyFont="1" applyFill="1" applyBorder="1" applyAlignment="1" applyProtection="1">
      <alignment horizontal="left" vertical="center" wrapText="1"/>
      <protection locked="0"/>
    </xf>
    <xf numFmtId="0" fontId="25" fillId="0" borderId="33" xfId="0" applyFont="1" applyBorder="1" applyAlignment="1">
      <alignment vertical="center"/>
    </xf>
    <xf numFmtId="0" fontId="25" fillId="0" borderId="34" xfId="0" applyFont="1" applyBorder="1" applyAlignment="1">
      <alignment vertical="center"/>
    </xf>
    <xf numFmtId="0" fontId="27" fillId="5" borderId="34" xfId="0" applyFont="1" applyFill="1" applyBorder="1" applyAlignment="1">
      <alignment horizontal="left" vertical="center"/>
    </xf>
    <xf numFmtId="0" fontId="26" fillId="5" borderId="34" xfId="0" applyFont="1" applyFill="1" applyBorder="1" applyAlignment="1">
      <alignment horizontal="left" vertical="center" wrapText="1"/>
    </xf>
    <xf numFmtId="0" fontId="36" fillId="3" borderId="34" xfId="0" applyFont="1" applyFill="1" applyBorder="1" applyAlignment="1">
      <alignment horizontal="left" vertical="center"/>
    </xf>
    <xf numFmtId="0" fontId="36" fillId="3" borderId="40" xfId="0" applyFont="1" applyFill="1" applyBorder="1" applyAlignment="1">
      <alignment horizontal="left" vertical="center"/>
    </xf>
    <xf numFmtId="0" fontId="27" fillId="5" borderId="25" xfId="0" applyFont="1" applyFill="1" applyBorder="1" applyAlignment="1" applyProtection="1">
      <alignment horizontal="left" vertical="center"/>
      <protection locked="0"/>
    </xf>
    <xf numFmtId="0" fontId="27" fillId="5" borderId="34" xfId="0" applyFont="1" applyFill="1" applyBorder="1" applyAlignment="1" applyProtection="1">
      <alignment horizontal="left" vertical="center" wrapText="1"/>
      <protection locked="0"/>
    </xf>
    <xf numFmtId="0" fontId="27" fillId="5" borderId="40" xfId="0" applyFont="1" applyFill="1" applyBorder="1" applyAlignment="1" applyProtection="1">
      <alignment horizontal="left" vertical="center" wrapText="1"/>
      <protection locked="0"/>
    </xf>
    <xf numFmtId="0" fontId="25" fillId="0" borderId="23" xfId="0" applyFont="1" applyBorder="1" applyAlignment="1" applyProtection="1">
      <alignment vertical="center" wrapText="1"/>
      <protection locked="0"/>
    </xf>
    <xf numFmtId="0" fontId="25" fillId="0" borderId="7" xfId="0" applyFont="1" applyBorder="1" applyAlignment="1" applyProtection="1">
      <alignment vertical="center" wrapText="1"/>
      <protection locked="0"/>
    </xf>
    <xf numFmtId="0" fontId="26" fillId="5" borderId="7" xfId="0" applyFont="1" applyFill="1" applyBorder="1" applyAlignment="1" applyProtection="1">
      <alignment horizontal="left" vertical="center" wrapText="1"/>
      <protection locked="0"/>
    </xf>
    <xf numFmtId="9" fontId="27" fillId="5" borderId="7" xfId="2" applyFont="1" applyFill="1" applyBorder="1" applyAlignment="1" applyProtection="1">
      <alignment horizontal="left" vertical="center" wrapText="1"/>
      <protection locked="0"/>
    </xf>
    <xf numFmtId="0" fontId="27" fillId="3" borderId="7" xfId="0" applyFont="1" applyFill="1" applyBorder="1" applyAlignment="1">
      <alignment horizontal="left" vertical="center"/>
    </xf>
    <xf numFmtId="0" fontId="27" fillId="3" borderId="41" xfId="0" applyFont="1" applyFill="1" applyBorder="1" applyAlignment="1">
      <alignment horizontal="left" vertical="center"/>
    </xf>
    <xf numFmtId="0" fontId="27" fillId="5" borderId="19" xfId="0" applyFont="1" applyFill="1" applyBorder="1" applyAlignment="1" applyProtection="1">
      <alignment horizontal="left" vertical="center" wrapText="1"/>
      <protection locked="0"/>
    </xf>
    <xf numFmtId="0" fontId="27" fillId="5" borderId="0" xfId="0" applyFont="1" applyFill="1" applyAlignment="1" applyProtection="1">
      <alignment horizontal="left" vertical="center" wrapText="1"/>
      <protection locked="0"/>
    </xf>
    <xf numFmtId="0" fontId="27" fillId="5" borderId="29" xfId="0" applyFont="1" applyFill="1" applyBorder="1" applyAlignment="1" applyProtection="1">
      <alignment horizontal="left" vertical="center" wrapText="1"/>
      <protection locked="0"/>
    </xf>
    <xf numFmtId="0" fontId="25" fillId="3" borderId="24" xfId="0" applyFont="1" applyFill="1" applyBorder="1" applyAlignment="1">
      <alignment vertical="center"/>
    </xf>
    <xf numFmtId="0" fontId="25" fillId="3" borderId="25" xfId="0" applyFont="1" applyFill="1" applyBorder="1" applyAlignment="1">
      <alignment vertical="center"/>
    </xf>
    <xf numFmtId="0" fontId="25" fillId="5" borderId="15" xfId="0" applyFont="1" applyFill="1" applyBorder="1" applyAlignment="1" applyProtection="1">
      <alignment horizontal="left" vertical="center" wrapText="1"/>
      <protection locked="0"/>
    </xf>
    <xf numFmtId="0" fontId="25" fillId="5" borderId="16" xfId="0" applyFont="1" applyFill="1" applyBorder="1" applyAlignment="1" applyProtection="1">
      <alignment horizontal="left" vertical="center" wrapText="1"/>
      <protection locked="0"/>
    </xf>
    <xf numFmtId="0" fontId="25" fillId="5" borderId="17" xfId="0" applyFont="1" applyFill="1" applyBorder="1" applyAlignment="1" applyProtection="1">
      <alignment horizontal="left" vertical="center" wrapText="1"/>
      <protection locked="0"/>
    </xf>
    <xf numFmtId="0" fontId="56" fillId="0" borderId="3" xfId="0" applyFont="1" applyBorder="1" applyAlignment="1" applyProtection="1">
      <alignment vertical="center" wrapText="1"/>
      <protection locked="0"/>
    </xf>
    <xf numFmtId="0" fontId="56" fillId="0" borderId="0" xfId="0" applyFont="1" applyAlignment="1" applyProtection="1">
      <alignment vertical="center" wrapText="1"/>
      <protection locked="0"/>
    </xf>
    <xf numFmtId="0" fontId="56" fillId="0" borderId="27" xfId="0" applyFont="1" applyBorder="1" applyAlignment="1" applyProtection="1">
      <alignment vertical="center" wrapText="1"/>
      <protection locked="0"/>
    </xf>
    <xf numFmtId="0" fontId="56" fillId="0" borderId="28" xfId="0" applyFont="1" applyBorder="1" applyAlignment="1" applyProtection="1">
      <alignment vertical="center" wrapText="1"/>
      <protection locked="0"/>
    </xf>
    <xf numFmtId="0" fontId="54" fillId="3" borderId="7" xfId="0" applyFont="1" applyFill="1" applyBorder="1" applyAlignment="1">
      <alignment horizontal="left" vertical="center"/>
    </xf>
    <xf numFmtId="0" fontId="54" fillId="3" borderId="41" xfId="0" applyFont="1" applyFill="1" applyBorder="1" applyAlignment="1">
      <alignment horizontal="left" vertical="center"/>
    </xf>
    <xf numFmtId="0" fontId="27" fillId="5" borderId="13" xfId="0" applyFont="1" applyFill="1" applyBorder="1" applyAlignment="1">
      <alignment horizontal="left" vertical="center" wrapText="1"/>
    </xf>
    <xf numFmtId="0" fontId="27" fillId="5" borderId="14" xfId="0" applyFont="1" applyFill="1" applyBorder="1" applyAlignment="1">
      <alignment horizontal="left" vertical="center" wrapText="1"/>
    </xf>
    <xf numFmtId="0" fontId="27" fillId="5" borderId="66" xfId="0" applyFont="1" applyFill="1" applyBorder="1" applyAlignment="1">
      <alignment horizontal="left" vertical="center" wrapText="1"/>
    </xf>
    <xf numFmtId="0" fontId="27" fillId="5" borderId="19"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29" xfId="0" applyFont="1" applyFill="1" applyBorder="1" applyAlignment="1">
      <alignment horizontal="left" vertical="center" wrapText="1"/>
    </xf>
    <xf numFmtId="0" fontId="27" fillId="5" borderId="67"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27" fillId="5" borderId="30" xfId="0" applyFont="1" applyFill="1" applyBorder="1" applyAlignment="1">
      <alignment horizontal="left" vertical="center" wrapText="1"/>
    </xf>
    <xf numFmtId="0" fontId="26" fillId="0" borderId="43"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7" fillId="5" borderId="15" xfId="0" applyFont="1" applyFill="1" applyBorder="1" applyAlignment="1">
      <alignment horizontal="left" vertical="center"/>
    </xf>
    <xf numFmtId="0" fontId="27" fillId="5" borderId="16" xfId="0" applyFont="1" applyFill="1" applyBorder="1" applyAlignment="1">
      <alignment horizontal="left" vertical="center"/>
    </xf>
    <xf numFmtId="0" fontId="27" fillId="5" borderId="49" xfId="0" applyFont="1" applyFill="1" applyBorder="1" applyAlignment="1">
      <alignment horizontal="left" vertical="center"/>
    </xf>
    <xf numFmtId="0" fontId="26" fillId="0" borderId="43" xfId="0" applyFont="1" applyBorder="1" applyAlignment="1">
      <alignment vertical="top"/>
    </xf>
    <xf numFmtId="0" fontId="26" fillId="0" borderId="16" xfId="0" applyFont="1" applyBorder="1" applyAlignment="1">
      <alignment vertical="top"/>
    </xf>
    <xf numFmtId="0" fontId="26" fillId="0" borderId="17" xfId="0" applyFont="1" applyBorder="1" applyAlignment="1">
      <alignment vertical="top"/>
    </xf>
    <xf numFmtId="0" fontId="26" fillId="3" borderId="15" xfId="0" applyFont="1" applyFill="1" applyBorder="1" applyAlignment="1">
      <alignment horizontal="left" vertical="center" wrapText="1"/>
    </xf>
    <xf numFmtId="0" fontId="26" fillId="3" borderId="16"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1" fillId="16" borderId="0" xfId="0" applyFont="1" applyFill="1" applyAlignment="1">
      <alignment horizontal="center" vertical="center" wrapText="1"/>
    </xf>
    <xf numFmtId="0" fontId="25" fillId="0" borderId="23"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11" fillId="0" borderId="0" xfId="0" applyFont="1" applyAlignment="1">
      <alignment horizontal="center" vertical="center" wrapText="1"/>
    </xf>
    <xf numFmtId="0" fontId="33" fillId="16" borderId="0" xfId="0" applyFont="1" applyFill="1" applyAlignment="1">
      <alignment horizontal="center" vertical="center" wrapText="1"/>
    </xf>
    <xf numFmtId="0" fontId="27" fillId="3" borderId="34" xfId="0" applyFont="1" applyFill="1" applyBorder="1" applyAlignment="1">
      <alignment horizontal="left" vertical="center" wrapText="1"/>
    </xf>
    <xf numFmtId="0" fontId="27" fillId="3" borderId="40" xfId="0" applyFont="1" applyFill="1" applyBorder="1" applyAlignment="1">
      <alignment horizontal="left" vertical="center" wrapText="1"/>
    </xf>
    <xf numFmtId="0" fontId="27" fillId="3" borderId="31" xfId="0" applyFont="1" applyFill="1" applyBorder="1" applyAlignment="1">
      <alignment vertical="center" wrapText="1"/>
    </xf>
    <xf numFmtId="0" fontId="27" fillId="3" borderId="70" xfId="0" applyFont="1" applyFill="1"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0" fillId="0" borderId="18" xfId="0" applyBorder="1" applyAlignment="1">
      <alignment vertical="center" wrapText="1"/>
    </xf>
    <xf numFmtId="0" fontId="27" fillId="5" borderId="34" xfId="0" applyFont="1" applyFill="1" applyBorder="1" applyAlignment="1" applyProtection="1">
      <alignment horizontal="left" vertical="center"/>
      <protection locked="0"/>
    </xf>
    <xf numFmtId="0" fontId="26" fillId="5" borderId="55" xfId="0" applyFont="1" applyFill="1" applyBorder="1" applyAlignment="1" applyProtection="1">
      <alignment horizontal="left" vertical="center" wrapText="1"/>
      <protection locked="0"/>
    </xf>
    <xf numFmtId="0" fontId="26" fillId="5" borderId="56" xfId="0" applyFont="1" applyFill="1" applyBorder="1" applyAlignment="1" applyProtection="1">
      <alignment horizontal="left" vertical="center" wrapText="1"/>
      <protection locked="0"/>
    </xf>
    <xf numFmtId="0" fontId="31" fillId="0" borderId="0" xfId="0" applyFont="1" applyAlignment="1">
      <alignment vertical="top" wrapText="1"/>
    </xf>
    <xf numFmtId="0" fontId="26" fillId="5" borderId="58" xfId="0" applyFont="1" applyFill="1" applyBorder="1" applyAlignment="1" applyProtection="1">
      <alignment horizontal="left" vertical="center" wrapText="1"/>
      <protection locked="0"/>
    </xf>
    <xf numFmtId="165" fontId="0" fillId="5" borderId="7" xfId="0" applyNumberFormat="1" applyFill="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49"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2" fillId="0" borderId="16" xfId="0" applyFont="1" applyBorder="1" applyAlignment="1">
      <alignment vertical="center"/>
    </xf>
    <xf numFmtId="0" fontId="42" fillId="0" borderId="49" xfId="0" applyFont="1" applyBorder="1" applyAlignment="1">
      <alignment vertical="center"/>
    </xf>
    <xf numFmtId="0" fontId="2" fillId="0" borderId="34" xfId="0" applyFont="1" applyBorder="1" applyAlignment="1">
      <alignment horizontal="center" vertical="center"/>
    </xf>
    <xf numFmtId="0" fontId="2" fillId="0" borderId="40" xfId="0" applyFont="1" applyBorder="1" applyAlignment="1">
      <alignment horizontal="center" vertical="center"/>
    </xf>
    <xf numFmtId="0" fontId="1" fillId="0" borderId="45" xfId="0" applyFont="1" applyBorder="1" applyAlignment="1">
      <alignment vertical="center"/>
    </xf>
    <xf numFmtId="0" fontId="1" fillId="0" borderId="50" xfId="0" applyFont="1" applyBorder="1" applyAlignment="1">
      <alignment vertical="center"/>
    </xf>
    <xf numFmtId="0" fontId="42" fillId="0" borderId="10" xfId="0" applyFont="1" applyBorder="1" applyAlignment="1">
      <alignment vertical="center"/>
    </xf>
    <xf numFmtId="0" fontId="42" fillId="0" borderId="54" xfId="0" applyFont="1" applyBorder="1" applyAlignment="1">
      <alignment vertical="center"/>
    </xf>
    <xf numFmtId="0" fontId="2" fillId="0" borderId="23" xfId="0" applyFont="1" applyBorder="1" applyAlignment="1">
      <alignment horizontal="left" vertical="center"/>
    </xf>
    <xf numFmtId="0" fontId="2" fillId="0" borderId="7" xfId="0" applyFont="1" applyBorder="1" applyAlignment="1">
      <alignment horizontal="left" vertical="center"/>
    </xf>
    <xf numFmtId="1" fontId="0" fillId="0" borderId="18" xfId="0" applyNumberFormat="1" applyBorder="1" applyAlignment="1">
      <alignment horizontal="center" vertical="center"/>
    </xf>
    <xf numFmtId="1" fontId="0" fillId="0" borderId="11" xfId="0" applyNumberFormat="1" applyBorder="1" applyAlignment="1">
      <alignment horizontal="center" vertical="center"/>
    </xf>
    <xf numFmtId="0" fontId="0" fillId="0" borderId="5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166" fontId="0" fillId="0" borderId="13" xfId="0" applyNumberFormat="1" applyBorder="1" applyAlignment="1">
      <alignment horizontal="center" vertical="center"/>
    </xf>
    <xf numFmtId="166" fontId="0" fillId="0" borderId="9" xfId="0" applyNumberFormat="1" applyBorder="1" applyAlignment="1">
      <alignment horizontal="center" vertical="center"/>
    </xf>
    <xf numFmtId="0" fontId="4" fillId="0" borderId="0" xfId="0" applyFont="1" applyAlignment="1">
      <alignment horizontal="left"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40" xfId="0" applyFont="1" applyBorder="1" applyAlignment="1">
      <alignment vertical="center"/>
    </xf>
    <xf numFmtId="0" fontId="0" fillId="0" borderId="3" xfId="0" applyBorder="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0" fillId="0" borderId="43"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26"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0"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68" xfId="0" applyBorder="1" applyAlignment="1" applyProtection="1">
      <alignment vertical="center" wrapText="1"/>
      <protection locked="0"/>
    </xf>
    <xf numFmtId="0" fontId="0" fillId="5" borderId="13" xfId="0" applyFill="1" applyBorder="1" applyAlignment="1" applyProtection="1">
      <alignment vertical="center" wrapText="1"/>
      <protection locked="0"/>
    </xf>
    <xf numFmtId="0" fontId="0" fillId="5" borderId="14" xfId="0" applyFill="1" applyBorder="1" applyAlignment="1" applyProtection="1">
      <alignment vertical="center" wrapText="1"/>
      <protection locked="0"/>
    </xf>
    <xf numFmtId="0" fontId="0" fillId="5" borderId="66" xfId="0" applyFill="1" applyBorder="1" applyAlignment="1" applyProtection="1">
      <alignment vertical="center" wrapText="1"/>
      <protection locked="0"/>
    </xf>
    <xf numFmtId="0" fontId="0" fillId="5" borderId="19" xfId="0"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0" fillId="5" borderId="29" xfId="0" applyFill="1" applyBorder="1" applyAlignment="1" applyProtection="1">
      <alignment vertical="center" wrapText="1"/>
      <protection locked="0"/>
    </xf>
    <xf numFmtId="0" fontId="0" fillId="5" borderId="9" xfId="0" applyFill="1" applyBorder="1" applyAlignment="1" applyProtection="1">
      <alignment vertical="center" wrapText="1"/>
      <protection locked="0"/>
    </xf>
    <xf numFmtId="0" fontId="0" fillId="5" borderId="10" xfId="0" applyFill="1" applyBorder="1" applyAlignment="1" applyProtection="1">
      <alignment vertical="center" wrapText="1"/>
      <protection locked="0"/>
    </xf>
    <xf numFmtId="0" fontId="0" fillId="5" borderId="54" xfId="0" applyFill="1" applyBorder="1" applyAlignment="1" applyProtection="1">
      <alignment vertical="center" wrapText="1"/>
      <protection locked="0"/>
    </xf>
    <xf numFmtId="0" fontId="0" fillId="5" borderId="15" xfId="0" applyFill="1" applyBorder="1" applyAlignment="1" applyProtection="1">
      <alignment vertical="center" wrapText="1"/>
      <protection locked="0"/>
    </xf>
    <xf numFmtId="0" fontId="0" fillId="5" borderId="16" xfId="0" applyFill="1" applyBorder="1" applyAlignment="1" applyProtection="1">
      <alignment vertical="center" wrapText="1"/>
      <protection locked="0"/>
    </xf>
    <xf numFmtId="0" fontId="0" fillId="5" borderId="49" xfId="0" applyFill="1" applyBorder="1" applyAlignment="1" applyProtection="1">
      <alignment vertical="center" wrapText="1"/>
      <protection locked="0"/>
    </xf>
    <xf numFmtId="0" fontId="0" fillId="5" borderId="67" xfId="0" applyFill="1" applyBorder="1" applyAlignment="1" applyProtection="1">
      <alignment vertical="center" wrapText="1"/>
      <protection locked="0"/>
    </xf>
    <xf numFmtId="0" fontId="0" fillId="5" borderId="28" xfId="0" applyFill="1" applyBorder="1" applyAlignment="1" applyProtection="1">
      <alignment vertical="center" wrapText="1"/>
      <protection locked="0"/>
    </xf>
    <xf numFmtId="0" fontId="0" fillId="5" borderId="30" xfId="0" applyFill="1" applyBorder="1" applyAlignment="1" applyProtection="1">
      <alignment vertical="center" wrapText="1"/>
      <protection locked="0"/>
    </xf>
    <xf numFmtId="0" fontId="27" fillId="5" borderId="7" xfId="0" applyFont="1" applyFill="1" applyBorder="1" applyAlignment="1" applyProtection="1">
      <alignment horizontal="left" vertical="center"/>
      <protection locked="0"/>
    </xf>
    <xf numFmtId="0" fontId="27" fillId="5" borderId="67"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wrapText="1"/>
      <protection locked="0"/>
    </xf>
    <xf numFmtId="0" fontId="27" fillId="5" borderId="30" xfId="0" applyFont="1" applyFill="1" applyBorder="1" applyAlignment="1" applyProtection="1">
      <alignment horizontal="left" vertical="center" wrapText="1"/>
      <protection locked="0"/>
    </xf>
    <xf numFmtId="0" fontId="0" fillId="5" borderId="23" xfId="0" applyFill="1" applyBorder="1" applyAlignment="1" applyProtection="1">
      <alignment vertical="center" wrapText="1"/>
      <protection locked="0"/>
    </xf>
    <xf numFmtId="0" fontId="0" fillId="5" borderId="7" xfId="0" applyFill="1" applyBorder="1" applyAlignment="1" applyProtection="1">
      <alignment vertical="center" wrapText="1"/>
      <protection locked="0"/>
    </xf>
    <xf numFmtId="0" fontId="0" fillId="5" borderId="41"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0" fillId="5" borderId="25" xfId="0" applyFill="1" applyBorder="1" applyAlignment="1" applyProtection="1">
      <alignment vertical="center" wrapText="1"/>
      <protection locked="0"/>
    </xf>
    <xf numFmtId="0" fontId="0" fillId="5" borderId="42" xfId="0" applyFill="1" applyBorder="1" applyAlignment="1" applyProtection="1">
      <alignment vertical="center" wrapText="1"/>
      <protection locked="0"/>
    </xf>
    <xf numFmtId="0" fontId="25" fillId="0" borderId="24" xfId="0" applyFont="1" applyBorder="1" applyAlignment="1" applyProtection="1">
      <alignment vertical="center" wrapText="1"/>
      <protection locked="0"/>
    </xf>
    <xf numFmtId="0" fontId="25" fillId="0" borderId="25" xfId="0" applyFont="1" applyBorder="1" applyAlignment="1" applyProtection="1">
      <alignment vertical="center" wrapText="1"/>
      <protection locked="0"/>
    </xf>
    <xf numFmtId="0" fontId="25" fillId="3" borderId="23" xfId="0" applyFont="1" applyFill="1" applyBorder="1" applyAlignment="1">
      <alignment vertical="center"/>
    </xf>
    <xf numFmtId="0" fontId="25" fillId="3" borderId="7" xfId="0" applyFont="1" applyFill="1" applyBorder="1" applyAlignment="1">
      <alignment vertical="center"/>
    </xf>
    <xf numFmtId="0" fontId="27" fillId="5" borderId="23" xfId="0" applyFont="1" applyFill="1" applyBorder="1" applyAlignment="1" applyProtection="1">
      <alignment horizontal="left" vertical="center" wrapText="1"/>
      <protection locked="0"/>
    </xf>
    <xf numFmtId="0" fontId="27" fillId="5" borderId="24" xfId="0" applyFont="1" applyFill="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7" fillId="5" borderId="26" xfId="0" applyFont="1" applyFill="1" applyBorder="1" applyAlignment="1" applyProtection="1">
      <alignment horizontal="left" vertical="center" wrapText="1"/>
      <protection locked="0"/>
    </xf>
    <xf numFmtId="0" fontId="27" fillId="5" borderId="18" xfId="0" applyFont="1" applyFill="1" applyBorder="1" applyAlignment="1" applyProtection="1">
      <alignment horizontal="left" vertical="center" wrapText="1"/>
      <protection locked="0"/>
    </xf>
    <xf numFmtId="0" fontId="27" fillId="5" borderId="53" xfId="0" applyFont="1" applyFill="1" applyBorder="1" applyAlignment="1" applyProtection="1">
      <alignment horizontal="left" vertical="center" wrapText="1"/>
      <protection locked="0"/>
    </xf>
    <xf numFmtId="0" fontId="27" fillId="5" borderId="11" xfId="0" applyFont="1" applyFill="1" applyBorder="1" applyAlignment="1" applyProtection="1">
      <alignment horizontal="left" vertical="center" wrapText="1"/>
      <protection locked="0"/>
    </xf>
    <xf numFmtId="0" fontId="0" fillId="5" borderId="31"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0" fontId="27" fillId="5" borderId="3" xfId="0" applyFont="1" applyFill="1" applyBorder="1" applyAlignment="1" applyProtection="1">
      <alignment horizontal="left" vertical="center" wrapText="1"/>
      <protection locked="0"/>
    </xf>
    <xf numFmtId="0" fontId="27" fillId="5" borderId="27" xfId="0" applyFont="1" applyFill="1" applyBorder="1" applyAlignment="1" applyProtection="1">
      <alignment horizontal="left" vertical="center" wrapText="1"/>
      <protection locked="0"/>
    </xf>
    <xf numFmtId="0" fontId="0" fillId="0" borderId="15" xfId="0" applyBorder="1" applyAlignment="1">
      <alignment horizontal="left" vertical="center"/>
    </xf>
    <xf numFmtId="0" fontId="0" fillId="0" borderId="16" xfId="0"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0" fillId="0" borderId="23" xfId="0" applyBorder="1" applyAlignment="1">
      <alignment horizontal="right" vertical="center" wrapText="1"/>
    </xf>
    <xf numFmtId="0" fontId="0" fillId="0" borderId="7" xfId="0" applyBorder="1" applyAlignment="1">
      <alignment horizontal="right" vertical="center" wrapText="1"/>
    </xf>
    <xf numFmtId="165" fontId="0" fillId="5" borderId="41" xfId="0" applyNumberFormat="1" applyFill="1" applyBorder="1" applyAlignment="1" applyProtection="1">
      <alignment horizontal="center" vertical="center"/>
      <protection locked="0"/>
    </xf>
    <xf numFmtId="0" fontId="0" fillId="0" borderId="23" xfId="0" applyBorder="1" applyAlignment="1">
      <alignment horizontal="right" vertical="center"/>
    </xf>
    <xf numFmtId="0" fontId="0" fillId="0" borderId="7" xfId="0" applyBorder="1" applyAlignment="1">
      <alignment horizontal="right" vertical="center"/>
    </xf>
    <xf numFmtId="0" fontId="0" fillId="0" borderId="46" xfId="0" applyBorder="1" applyAlignment="1">
      <alignment horizontal="left" vertical="center"/>
    </xf>
    <xf numFmtId="0" fontId="0" fillId="0" borderId="45" xfId="0" applyBorder="1" applyAlignment="1">
      <alignment horizontal="lef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0" fillId="0" borderId="48" xfId="0" applyBorder="1" applyAlignment="1">
      <alignment vertical="center"/>
    </xf>
    <xf numFmtId="0" fontId="0" fillId="0" borderId="12" xfId="0" applyBorder="1" applyAlignment="1">
      <alignment vertical="center"/>
    </xf>
    <xf numFmtId="0" fontId="0" fillId="0" borderId="52" xfId="0" applyBorder="1" applyAlignment="1">
      <alignment vertical="center"/>
    </xf>
    <xf numFmtId="0" fontId="0" fillId="0" borderId="33" xfId="0" applyBorder="1" applyAlignment="1">
      <alignment horizontal="right" vertical="center"/>
    </xf>
    <xf numFmtId="0" fontId="0" fillId="0" borderId="34" xfId="0" applyBorder="1" applyAlignment="1">
      <alignment horizontal="right" vertical="center"/>
    </xf>
    <xf numFmtId="0" fontId="27" fillId="3" borderId="34" xfId="0" applyFont="1" applyFill="1" applyBorder="1" applyAlignment="1">
      <alignment horizontal="left" vertical="center"/>
    </xf>
    <xf numFmtId="0" fontId="27" fillId="3" borderId="40" xfId="0" applyFont="1" applyFill="1" applyBorder="1" applyAlignment="1">
      <alignment horizontal="left" vertical="center"/>
    </xf>
    <xf numFmtId="164" fontId="38" fillId="3" borderId="7" xfId="0" applyNumberFormat="1" applyFont="1" applyFill="1" applyBorder="1" applyAlignment="1">
      <alignment horizontal="center" vertical="center"/>
    </xf>
    <xf numFmtId="164" fontId="38" fillId="3" borderId="41" xfId="0" applyNumberFormat="1" applyFont="1" applyFill="1" applyBorder="1" applyAlignment="1">
      <alignment horizontal="center" vertical="center"/>
    </xf>
    <xf numFmtId="164" fontId="27" fillId="5" borderId="7" xfId="0" applyNumberFormat="1" applyFont="1" applyFill="1" applyBorder="1" applyAlignment="1" applyProtection="1">
      <alignment horizontal="left" vertical="center" wrapText="1"/>
      <protection locked="0"/>
    </xf>
    <xf numFmtId="164" fontId="27" fillId="5" borderId="41" xfId="0" applyNumberFormat="1" applyFont="1" applyFill="1" applyBorder="1" applyAlignment="1" applyProtection="1">
      <alignment horizontal="left" vertical="center" wrapText="1"/>
      <protection locked="0"/>
    </xf>
    <xf numFmtId="164" fontId="38" fillId="3" borderId="34" xfId="0" applyNumberFormat="1" applyFont="1" applyFill="1" applyBorder="1" applyAlignment="1">
      <alignment horizontal="center" vertical="center"/>
    </xf>
    <xf numFmtId="164" fontId="38" fillId="3" borderId="40" xfId="0" applyNumberFormat="1" applyFont="1" applyFill="1" applyBorder="1" applyAlignment="1">
      <alignment horizontal="center"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7" xfId="0" applyBorder="1" applyAlignment="1">
      <alignment vertical="center" wrapText="1"/>
    </xf>
    <xf numFmtId="0" fontId="29" fillId="0" borderId="48" xfId="0" applyFont="1" applyBorder="1" applyAlignment="1">
      <alignment vertical="center"/>
    </xf>
    <xf numFmtId="0" fontId="29" fillId="0" borderId="12" xfId="0" applyFont="1" applyBorder="1" applyAlignment="1">
      <alignment vertical="center"/>
    </xf>
    <xf numFmtId="0" fontId="29" fillId="0" borderId="22" xfId="0" applyFont="1" applyBorder="1" applyAlignment="1">
      <alignment vertical="center"/>
    </xf>
    <xf numFmtId="0" fontId="2" fillId="0" borderId="28" xfId="0" applyFont="1" applyBorder="1" applyAlignment="1">
      <alignment vertical="center"/>
    </xf>
    <xf numFmtId="0" fontId="27" fillId="5" borderId="7" xfId="0" applyFont="1" applyFill="1" applyBorder="1" applyAlignment="1">
      <alignment horizontal="left" vertical="center" wrapText="1"/>
    </xf>
    <xf numFmtId="0" fontId="27" fillId="5" borderId="41" xfId="0" applyFont="1" applyFill="1" applyBorder="1" applyAlignment="1">
      <alignment horizontal="left" vertical="center" wrapText="1"/>
    </xf>
    <xf numFmtId="0" fontId="25" fillId="0" borderId="43"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27" fillId="0" borderId="23" xfId="0" applyFont="1" applyBorder="1" applyAlignment="1">
      <alignment vertical="top"/>
    </xf>
    <xf numFmtId="0" fontId="27" fillId="0" borderId="7" xfId="0" applyFont="1" applyBorder="1" applyAlignment="1">
      <alignment vertical="top"/>
    </xf>
    <xf numFmtId="0" fontId="27" fillId="3" borderId="7" xfId="0" applyFont="1" applyFill="1" applyBorder="1" applyAlignment="1">
      <alignment horizontal="left" vertical="center" wrapText="1"/>
    </xf>
    <xf numFmtId="0" fontId="27" fillId="3" borderId="41" xfId="0" applyFont="1" applyFill="1" applyBorder="1" applyAlignment="1">
      <alignment horizontal="left" vertical="center" wrapText="1"/>
    </xf>
    <xf numFmtId="0" fontId="25" fillId="0" borderId="26" xfId="0" applyFont="1" applyBorder="1" applyAlignment="1" applyProtection="1">
      <alignment vertical="center"/>
      <protection locked="0"/>
    </xf>
    <xf numFmtId="0" fontId="25" fillId="0" borderId="14" xfId="0" applyFont="1" applyBorder="1" applyAlignment="1" applyProtection="1">
      <alignment vertical="center"/>
      <protection locked="0"/>
    </xf>
    <xf numFmtId="0" fontId="25" fillId="0" borderId="18" xfId="0" applyFont="1" applyBorder="1" applyAlignment="1" applyProtection="1">
      <alignment vertical="center"/>
      <protection locked="0"/>
    </xf>
    <xf numFmtId="0" fontId="25" fillId="0" borderId="3"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20" xfId="0" applyFont="1" applyBorder="1" applyAlignment="1" applyProtection="1">
      <alignment vertical="center"/>
      <protection locked="0"/>
    </xf>
    <xf numFmtId="0" fontId="25" fillId="0" borderId="27" xfId="0" applyFont="1" applyBorder="1" applyAlignment="1" applyProtection="1">
      <alignment vertical="center"/>
      <protection locked="0"/>
    </xf>
    <xf numFmtId="0" fontId="25" fillId="0" borderId="28" xfId="0" applyFont="1" applyBorder="1" applyAlignment="1" applyProtection="1">
      <alignment vertical="center"/>
      <protection locked="0"/>
    </xf>
    <xf numFmtId="0" fontId="25" fillId="0" borderId="68" xfId="0" applyFont="1" applyBorder="1" applyAlignment="1" applyProtection="1">
      <alignment vertical="center"/>
      <protection locked="0"/>
    </xf>
    <xf numFmtId="0" fontId="27" fillId="3" borderId="23" xfId="0" applyFont="1" applyFill="1" applyBorder="1" applyAlignment="1">
      <alignment vertical="center" wrapText="1"/>
    </xf>
    <xf numFmtId="0" fontId="27" fillId="3" borderId="7" xfId="0" applyFont="1" applyFill="1" applyBorder="1" applyAlignment="1">
      <alignment vertical="center" wrapText="1"/>
    </xf>
    <xf numFmtId="0" fontId="34" fillId="3" borderId="34" xfId="0" applyFont="1" applyFill="1" applyBorder="1" applyAlignment="1">
      <alignment horizontal="left" vertical="center"/>
    </xf>
    <xf numFmtId="0" fontId="34" fillId="3" borderId="40" xfId="0" applyFont="1" applyFill="1" applyBorder="1" applyAlignment="1">
      <alignment horizontal="left" vertical="center"/>
    </xf>
    <xf numFmtId="0" fontId="25" fillId="0" borderId="69" xfId="0" applyFont="1" applyBorder="1" applyAlignment="1" applyProtection="1">
      <alignment vertical="center"/>
      <protection locked="0"/>
    </xf>
    <xf numFmtId="0" fontId="25" fillId="0" borderId="31" xfId="0" applyFont="1" applyBorder="1" applyAlignment="1" applyProtection="1">
      <alignment vertical="center"/>
      <protection locked="0"/>
    </xf>
    <xf numFmtId="0" fontId="25" fillId="0" borderId="24" xfId="0" applyFont="1" applyBorder="1" applyAlignment="1" applyProtection="1">
      <alignment vertical="center"/>
      <protection locked="0"/>
    </xf>
    <xf numFmtId="0" fontId="25" fillId="0" borderId="25" xfId="0" applyFont="1" applyBorder="1" applyAlignment="1" applyProtection="1">
      <alignment vertical="center"/>
      <protection locked="0"/>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0" borderId="26" xfId="0" applyFont="1" applyBorder="1" applyAlignment="1">
      <alignment vertical="center" wrapText="1"/>
    </xf>
    <xf numFmtId="0" fontId="25" fillId="0" borderId="14" xfId="0" applyFont="1" applyBorder="1" applyAlignment="1">
      <alignment vertical="center" wrapText="1"/>
    </xf>
    <xf numFmtId="0" fontId="25" fillId="0" borderId="18" xfId="0" applyFont="1" applyBorder="1" applyAlignment="1">
      <alignment vertical="center" wrapText="1"/>
    </xf>
    <xf numFmtId="0" fontId="25" fillId="0" borderId="53"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6" fillId="5" borderId="34" xfId="0" applyFont="1" applyFill="1" applyBorder="1" applyAlignment="1" applyProtection="1">
      <alignment horizontal="left" vertical="center" wrapText="1"/>
      <protection locked="0"/>
    </xf>
    <xf numFmtId="0" fontId="8" fillId="2" borderId="0" xfId="0" applyFont="1" applyFill="1" applyAlignment="1">
      <alignment horizontal="left" vertical="center" wrapText="1"/>
    </xf>
    <xf numFmtId="0" fontId="31" fillId="0" borderId="0" xfId="0" applyFont="1" applyAlignment="1">
      <alignment horizontal="left" vertical="center" wrapText="1"/>
    </xf>
    <xf numFmtId="0" fontId="0" fillId="0" borderId="28" xfId="0" applyBorder="1" applyAlignment="1">
      <alignment horizontal="left" vertical="center"/>
    </xf>
    <xf numFmtId="14" fontId="0" fillId="2" borderId="26" xfId="0" applyNumberFormat="1" applyFill="1" applyBorder="1" applyAlignment="1">
      <alignment horizontal="center"/>
    </xf>
    <xf numFmtId="14" fontId="0" fillId="2" borderId="14" xfId="0" applyNumberFormat="1" applyFill="1" applyBorder="1" applyAlignment="1">
      <alignment horizontal="center"/>
    </xf>
    <xf numFmtId="14" fontId="0" fillId="5" borderId="36" xfId="0" applyNumberFormat="1" applyFill="1" applyBorder="1" applyAlignment="1">
      <alignment horizontal="left"/>
    </xf>
    <xf numFmtId="14" fontId="0" fillId="5" borderId="4" xfId="0" applyNumberFormat="1" applyFill="1" applyBorder="1" applyAlignment="1">
      <alignment horizontal="left"/>
    </xf>
    <xf numFmtId="0" fontId="10" fillId="10" borderId="0" xfId="0" applyFont="1" applyFill="1" applyAlignment="1">
      <alignment horizontal="left" vertical="top" wrapText="1"/>
    </xf>
    <xf numFmtId="14" fontId="0" fillId="13" borderId="27" xfId="0" applyNumberFormat="1" applyFill="1" applyBorder="1" applyAlignment="1">
      <alignment horizontal="center"/>
    </xf>
    <xf numFmtId="14" fontId="0" fillId="13" borderId="28" xfId="0" applyNumberFormat="1" applyFill="1" applyBorder="1" applyAlignment="1">
      <alignment horizontal="center"/>
    </xf>
    <xf numFmtId="14" fontId="0" fillId="13" borderId="3" xfId="0" applyNumberFormat="1" applyFill="1" applyBorder="1" applyAlignment="1">
      <alignment horizontal="center"/>
    </xf>
    <xf numFmtId="14" fontId="0" fillId="13" borderId="0" xfId="0" applyNumberFormat="1" applyFill="1" applyAlignment="1">
      <alignment horizontal="center"/>
    </xf>
    <xf numFmtId="0" fontId="0" fillId="0" borderId="1" xfId="0" applyBorder="1" applyAlignment="1"/>
    <xf numFmtId="0" fontId="0" fillId="0" borderId="35" xfId="0" applyBorder="1" applyAlignment="1"/>
    <xf numFmtId="0" fontId="10" fillId="7" borderId="36" xfId="0" applyFont="1" applyFill="1" applyBorder="1" applyAlignment="1"/>
    <xf numFmtId="0" fontId="10" fillId="7" borderId="4" xfId="0" applyFont="1" applyFill="1" applyBorder="1" applyAlignment="1"/>
    <xf numFmtId="0" fontId="10" fillId="7" borderId="2" xfId="0" applyFont="1" applyFill="1" applyBorder="1" applyAlignment="1"/>
    <xf numFmtId="0" fontId="0" fillId="8" borderId="1" xfId="0" applyFill="1" applyBorder="1" applyAlignment="1"/>
    <xf numFmtId="0" fontId="0" fillId="8" borderId="4" xfId="0" applyFill="1" applyBorder="1" applyAlignment="1"/>
    <xf numFmtId="0" fontId="0" fillId="8" borderId="2" xfId="0" applyFill="1" applyBorder="1" applyAlignment="1"/>
    <xf numFmtId="0" fontId="0" fillId="6" borderId="36" xfId="0" applyFill="1" applyBorder="1" applyAlignment="1"/>
    <xf numFmtId="0" fontId="0" fillId="6" borderId="4" xfId="0" applyFill="1" applyBorder="1" applyAlignment="1"/>
    <xf numFmtId="0" fontId="0" fillId="6" borderId="2" xfId="0" applyFill="1" applyBorder="1" applyAlignment="1"/>
    <xf numFmtId="0" fontId="0" fillId="12" borderId="36" xfId="0" applyFill="1" applyBorder="1" applyAlignment="1"/>
    <xf numFmtId="0" fontId="0" fillId="12" borderId="4" xfId="0" applyFill="1" applyBorder="1" applyAlignment="1"/>
    <xf numFmtId="0" fontId="0" fillId="12" borderId="2" xfId="0" applyFill="1" applyBorder="1" applyAlignment="1"/>
    <xf numFmtId="0" fontId="0" fillId="11" borderId="3" xfId="0" applyFill="1" applyBorder="1" applyAlignment="1"/>
    <xf numFmtId="0" fontId="0" fillId="11" borderId="0" xfId="0" applyFill="1" applyAlignment="1"/>
    <xf numFmtId="0" fontId="0" fillId="11" borderId="27" xfId="0" applyFill="1" applyBorder="1" applyAlignment="1"/>
    <xf numFmtId="0" fontId="0" fillId="11" borderId="28" xfId="0" applyFill="1" applyBorder="1" applyAlignment="1"/>
    <xf numFmtId="0" fontId="3" fillId="0" borderId="12" xfId="0" applyFont="1" applyBorder="1" applyAlignment="1"/>
    <xf numFmtId="0" fontId="3" fillId="0" borderId="22" xfId="0" applyFont="1" applyBorder="1" applyAlignment="1"/>
    <xf numFmtId="0" fontId="0" fillId="2" borderId="14" xfId="0" applyFill="1" applyBorder="1" applyAlignment="1"/>
    <xf numFmtId="0" fontId="10" fillId="2" borderId="16" xfId="0" applyFont="1" applyFill="1" applyBorder="1" applyAlignment="1"/>
    <xf numFmtId="0" fontId="10" fillId="2" borderId="49" xfId="0" applyFont="1" applyFill="1" applyBorder="1" applyAlignment="1"/>
    <xf numFmtId="0" fontId="10" fillId="2" borderId="0" xfId="0" applyFont="1" applyFill="1" applyAlignment="1"/>
    <xf numFmtId="0" fontId="10" fillId="2" borderId="29" xfId="0" applyFont="1" applyFill="1" applyBorder="1" applyAlignment="1"/>
    <xf numFmtId="0" fontId="0" fillId="13" borderId="0" xfId="0" applyFill="1" applyAlignment="1"/>
    <xf numFmtId="0" fontId="10" fillId="13" borderId="0" xfId="0" applyFont="1" applyFill="1" applyAlignment="1"/>
    <xf numFmtId="0" fontId="10" fillId="13" borderId="29" xfId="0" applyFont="1" applyFill="1" applyBorder="1" applyAlignment="1"/>
    <xf numFmtId="0" fontId="10" fillId="13" borderId="28" xfId="0" applyFont="1" applyFill="1" applyBorder="1" applyAlignment="1"/>
    <xf numFmtId="0" fontId="10" fillId="13" borderId="30" xfId="0" applyFont="1" applyFill="1" applyBorder="1" applyAlignment="1"/>
    <xf numFmtId="0" fontId="0" fillId="9" borderId="0" xfId="0" applyFill="1" applyAlignment="1"/>
  </cellXfs>
  <cellStyles count="3">
    <cellStyle name="Hyperlink" xfId="1" builtinId="8"/>
    <cellStyle name="Normal" xfId="0" builtinId="0"/>
    <cellStyle name="Percent" xfId="2" builtinId="5"/>
  </cellStyles>
  <dxfs count="241">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gColor auto="1"/>
          <bgColor theme="0" tint="-0.24994659260841701"/>
        </patternFill>
      </fill>
    </dxf>
    <dxf>
      <fill>
        <patternFill patternType="lightUp"/>
      </fill>
    </dxf>
    <dxf>
      <fill>
        <patternFill>
          <bgColor theme="9" tint="0.39994506668294322"/>
        </patternFill>
      </fill>
    </dxf>
    <dxf>
      <font>
        <color theme="9" tint="-0.24994659260841701"/>
      </font>
      <fill>
        <patternFill>
          <bgColor theme="9" tint="0.39994506668294322"/>
        </patternFill>
      </fill>
    </dxf>
    <dxf>
      <fill>
        <patternFill>
          <bgColor theme="9" tint="0.39994506668294322"/>
        </patternFill>
      </fill>
    </dxf>
    <dxf>
      <font>
        <color theme="9" tint="-0.24994659260841701"/>
      </font>
      <fill>
        <patternFill>
          <bgColor theme="9" tint="0.39994506668294322"/>
        </patternFill>
      </fill>
    </dxf>
    <dxf>
      <fill>
        <patternFill>
          <bgColor theme="9" tint="0.39994506668294322"/>
        </patternFill>
      </fill>
    </dxf>
    <dxf>
      <font>
        <color theme="9" tint="-0.24994659260841701"/>
      </font>
      <fill>
        <patternFill>
          <bgColor theme="9" tint="0.39994506668294322"/>
        </patternFill>
      </fill>
    </dxf>
    <dxf>
      <fill>
        <patternFill>
          <bgColor theme="9" tint="0.39994506668294322"/>
        </patternFill>
      </fill>
    </dxf>
    <dxf>
      <font>
        <color theme="9" tint="-0.24994659260841701"/>
      </font>
      <fill>
        <patternFill>
          <bgColor theme="9" tint="0.39994506668294322"/>
        </patternFill>
      </fill>
    </dxf>
    <dxf>
      <font>
        <color rgb="FFFF0000"/>
      </font>
    </dxf>
    <dxf>
      <font>
        <color rgb="FFFF0000"/>
      </font>
    </dxf>
    <dxf>
      <fill>
        <patternFill>
          <bgColor theme="9" tint="0.59996337778862885"/>
        </patternFill>
      </fill>
    </dxf>
    <dxf>
      <font>
        <b val="0"/>
        <i val="0"/>
      </font>
      <fill>
        <patternFill>
          <bgColor theme="9" tint="0.59996337778862885"/>
        </patternFill>
      </fill>
    </dxf>
    <dxf>
      <fill>
        <patternFill patternType="lightUp"/>
      </fill>
    </dxf>
    <dxf>
      <fill>
        <patternFill>
          <bgColor theme="9" tint="0.59996337778862885"/>
        </patternFill>
      </fill>
    </dxf>
    <dxf>
      <font>
        <b val="0"/>
        <i val="0"/>
      </font>
      <fill>
        <patternFill>
          <bgColor theme="9" tint="0.59996337778862885"/>
        </patternFill>
      </fill>
    </dxf>
    <dxf>
      <fill>
        <patternFill patternType="lightUp"/>
      </fill>
    </dxf>
    <dxf>
      <fill>
        <patternFill>
          <bgColor theme="9" tint="0.59996337778862885"/>
        </patternFill>
      </fill>
    </dxf>
    <dxf>
      <fill>
        <patternFill patternType="lightUp"/>
      </fill>
    </dxf>
    <dxf>
      <font>
        <b val="0"/>
        <i val="0"/>
      </font>
      <fill>
        <patternFill>
          <bgColor theme="9" tint="0.59996337778862885"/>
        </patternFill>
      </fill>
    </dxf>
    <dxf>
      <fill>
        <patternFill>
          <bgColor theme="9" tint="0.59996337778862885"/>
        </patternFill>
      </fill>
    </dxf>
    <dxf>
      <fill>
        <patternFill patternType="lightUp"/>
      </fill>
    </dxf>
    <dxf>
      <font>
        <b val="0"/>
        <i val="0"/>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ill>
        <patternFill patternType="lightUp"/>
      </fill>
    </dxf>
    <dxf>
      <fill>
        <patternFill patternType="lightUp"/>
      </fill>
    </dxf>
    <dxf>
      <fill>
        <patternFill patternType="lightUp"/>
      </fill>
    </dxf>
    <dxf>
      <fill>
        <patternFill patternType="lightUp"/>
      </fill>
    </dxf>
    <dxf>
      <font>
        <color theme="9" tint="-0.499984740745262"/>
      </font>
      <fill>
        <patternFill>
          <bgColor theme="9" tint="0.59996337778862885"/>
        </patternFill>
      </fill>
    </dxf>
    <dxf>
      <font>
        <b/>
        <i val="0"/>
      </font>
      <fill>
        <patternFill>
          <bgColor rgb="FFFF99FF"/>
        </patternFill>
      </fill>
    </dxf>
    <dxf>
      <font>
        <color theme="9" tint="-0.499984740745262"/>
      </font>
      <fill>
        <patternFill>
          <bgColor theme="9" tint="0.59996337778862885"/>
        </patternFill>
      </fill>
    </dxf>
    <dxf>
      <font>
        <color theme="9" tint="-0.499984740745262"/>
      </font>
      <fill>
        <patternFill>
          <bgColor theme="9" tint="0.59996337778862885"/>
        </patternFill>
      </fill>
    </dxf>
    <dxf>
      <font>
        <b/>
        <i val="0"/>
      </font>
      <fill>
        <patternFill>
          <bgColor rgb="FFFF99FF"/>
        </patternFill>
      </fill>
    </dxf>
    <dxf>
      <font>
        <color theme="9" tint="-0.499984740745262"/>
      </font>
      <fill>
        <patternFill>
          <bgColor theme="9" tint="0.59996337778862885"/>
        </patternFill>
      </fill>
    </dxf>
    <dxf>
      <font>
        <color theme="9" tint="-0.499984740745262"/>
      </font>
      <fill>
        <patternFill>
          <bgColor theme="9" tint="0.59996337778862885"/>
        </patternFill>
      </fill>
    </dxf>
    <dxf>
      <font>
        <b/>
        <i val="0"/>
      </font>
      <fill>
        <patternFill>
          <bgColor rgb="FFFF99FF"/>
        </patternFill>
      </fill>
    </dxf>
    <dxf>
      <font>
        <color theme="9" tint="-0.499984740745262"/>
      </font>
      <fill>
        <patternFill>
          <bgColor theme="9" tint="0.59996337778862885"/>
        </patternFill>
      </fill>
    </dxf>
    <dxf>
      <font>
        <color theme="9" tint="-0.499984740745262"/>
      </font>
      <fill>
        <patternFill>
          <bgColor theme="9" tint="0.59996337778862885"/>
        </patternFill>
      </fill>
    </dxf>
    <dxf>
      <font>
        <b/>
        <i val="0"/>
      </font>
      <fill>
        <patternFill>
          <bgColor rgb="FFFF99FF"/>
        </patternFill>
      </fill>
    </dxf>
    <dxf>
      <font>
        <color theme="9" tint="-0.499984740745262"/>
      </font>
      <fill>
        <patternFill>
          <bgColor theme="9" tint="0.59996337778862885"/>
        </patternFill>
      </fill>
    </dxf>
    <dxf>
      <font>
        <b/>
        <i val="0"/>
      </font>
      <fill>
        <patternFill>
          <bgColor rgb="FFFF99FF"/>
        </patternFill>
      </fill>
    </dxf>
    <dxf>
      <font>
        <color theme="9" tint="-0.499984740745262"/>
      </font>
      <fill>
        <patternFill>
          <bgColor theme="9" tint="0.59996337778862885"/>
        </patternFill>
      </fill>
    </dxf>
    <dxf>
      <font>
        <color rgb="FFFF0000"/>
      </font>
    </dxf>
    <dxf>
      <font>
        <color theme="1"/>
      </font>
    </dxf>
    <dxf>
      <fill>
        <patternFill patternType="lightUp">
          <bgColor theme="0" tint="-0.24994659260841701"/>
        </patternFill>
      </fill>
    </dxf>
    <dxf>
      <fill>
        <patternFill>
          <bgColor theme="5" tint="0.39994506668294322"/>
        </patternFill>
      </fill>
    </dxf>
    <dxf>
      <fill>
        <patternFill>
          <bgColor theme="5" tint="0.39994506668294322"/>
        </patternFill>
      </fill>
    </dxf>
    <dxf>
      <fill>
        <patternFill>
          <bgColor theme="8" tint="0.79998168889431442"/>
        </patternFill>
      </fill>
    </dxf>
    <dxf>
      <fill>
        <patternFill>
          <bgColor theme="5" tint="0.39994506668294322"/>
        </patternFill>
      </fill>
    </dxf>
    <dxf>
      <fill>
        <patternFill>
          <bgColor theme="5" tint="0.39994506668294322"/>
        </patternFill>
      </fill>
    </dxf>
    <dxf>
      <fill>
        <patternFill>
          <bgColor theme="8" tint="0.79998168889431442"/>
        </patternFill>
      </fill>
    </dxf>
    <dxf>
      <fill>
        <patternFill>
          <bgColor theme="5" tint="0.39994506668294322"/>
        </patternFill>
      </fill>
    </dxf>
    <dxf>
      <fill>
        <patternFill>
          <bgColor theme="5" tint="0.39994506668294322"/>
        </patternFill>
      </fill>
    </dxf>
    <dxf>
      <fill>
        <patternFill>
          <bgColor theme="8" tint="0.79998168889431442"/>
        </patternFill>
      </fill>
    </dxf>
    <dxf>
      <fill>
        <patternFill>
          <bgColor theme="5" tint="0.39994506668294322"/>
        </patternFill>
      </fill>
    </dxf>
    <dxf>
      <fill>
        <patternFill>
          <bgColor theme="5" tint="0.39994506668294322"/>
        </patternFill>
      </fill>
    </dxf>
    <dxf>
      <fill>
        <patternFill>
          <bgColor theme="8" tint="0.79998168889431442"/>
        </patternFill>
      </fill>
    </dxf>
    <dxf>
      <font>
        <color rgb="FFFF0000"/>
      </font>
    </dxf>
    <dxf>
      <font>
        <color rgb="FFFF0000"/>
      </font>
    </dxf>
    <dxf>
      <font>
        <color rgb="FFFF0000"/>
      </font>
    </dxf>
    <dxf>
      <font>
        <color rgb="FFFF0000"/>
      </font>
    </dxf>
    <dxf>
      <font>
        <color theme="1"/>
      </font>
      <fill>
        <patternFill patternType="none">
          <bgColor auto="1"/>
        </patternFill>
      </fill>
    </dxf>
    <dxf>
      <font>
        <color theme="1"/>
      </font>
      <fill>
        <patternFill>
          <bgColor theme="8" tint="0.79998168889431442"/>
        </patternFill>
      </fill>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rgb="FFFF000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1"/>
      </font>
    </dxf>
    <dxf>
      <font>
        <color theme="1"/>
      </font>
    </dxf>
    <dxf>
      <font>
        <color theme="1"/>
      </font>
    </dxf>
    <dxf>
      <font>
        <color theme="1"/>
      </font>
    </dxf>
    <dxf>
      <font>
        <color theme="0"/>
      </font>
    </dxf>
    <dxf>
      <font>
        <color theme="0"/>
      </font>
    </dxf>
    <dxf>
      <font>
        <color rgb="FFFF0000"/>
      </font>
    </dxf>
    <dxf>
      <fill>
        <patternFill patternType="lightUp">
          <bgColor theme="0" tint="-0.24994659260841701"/>
        </patternFill>
      </fill>
    </dxf>
    <dxf>
      <font>
        <color rgb="FFFF0000"/>
      </font>
    </dxf>
    <dxf>
      <font>
        <color rgb="FFFF0000"/>
      </font>
    </dxf>
    <dxf>
      <fill>
        <patternFill patternType="lightUp">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0" tint="-0.34998626667073579"/>
        </patternFill>
      </fill>
    </dxf>
    <dxf>
      <fill>
        <patternFill patternType="lightUp">
          <bgColor theme="0" tint="-0.34998626667073579"/>
        </patternFill>
      </fill>
    </dxf>
    <dxf>
      <fill>
        <patternFill patternType="lightUp">
          <bgColor theme="0" tint="-0.34998626667073579"/>
        </patternFill>
      </fill>
    </dxf>
    <dxf>
      <fill>
        <patternFill patternType="lightUp">
          <bgColor theme="0" tint="-0.24994659260841701"/>
        </patternFill>
      </fill>
    </dxf>
    <dxf>
      <fill>
        <patternFill patternType="lightUp"/>
      </fill>
    </dxf>
    <dxf>
      <fill>
        <patternFill patternType="lightUp">
          <fgColor auto="1"/>
          <bgColor theme="0" tint="-0.24994659260841701"/>
        </patternFill>
      </fill>
    </dxf>
    <dxf>
      <fill>
        <patternFill patternType="lightUp"/>
      </fill>
    </dxf>
    <dxf>
      <fill>
        <patternFill patternType="lightUp"/>
      </fill>
    </dxf>
    <dxf>
      <fill>
        <patternFill patternType="lightUp">
          <fgColor auto="1"/>
          <bgColor theme="0" tint="-0.24994659260841701"/>
        </patternFill>
      </fill>
    </dxf>
    <dxf>
      <fill>
        <patternFill patternType="lightUp"/>
      </fill>
    </dxf>
    <dxf>
      <fill>
        <patternFill patternType="lightUp"/>
      </fill>
    </dxf>
    <dxf>
      <fill>
        <patternFill patternType="lightUp">
          <fgColor auto="1"/>
          <bgColor theme="0" tint="-0.24994659260841701"/>
        </patternFill>
      </fill>
    </dxf>
    <dxf>
      <fill>
        <patternFill patternType="lightUp"/>
      </fill>
    </dxf>
    <dxf>
      <fill>
        <patternFill patternType="lightUp"/>
      </fill>
    </dxf>
    <dxf>
      <fill>
        <patternFill patternType="lightUp">
          <fgColor auto="1"/>
          <bgColor theme="0" tint="-0.24994659260841701"/>
        </patternFill>
      </fill>
    </dxf>
    <dxf>
      <fill>
        <patternFill patternType="lightUp"/>
      </fill>
    </dxf>
    <dxf>
      <fill>
        <patternFill patternType="lightUp">
          <bgColor theme="0" tint="-0.24994659260841701"/>
        </patternFill>
      </fill>
    </dxf>
    <dxf>
      <font>
        <color rgb="FFFF0000"/>
      </font>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fill>
    </dxf>
    <dxf>
      <fill>
        <patternFill patternType="lightUp"/>
      </fill>
    </dxf>
    <dxf>
      <font>
        <color auto="1"/>
      </font>
      <fill>
        <patternFill patternType="lightUp"/>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3499862666707357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lightUp">
          <bgColor theme="0" tint="-0.2499465926084170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dxf>
    <dxf>
      <font>
        <color rgb="FFFF0000"/>
      </font>
    </dxf>
    <dxf>
      <font>
        <color rgb="FFFF0000"/>
      </font>
    </dxf>
    <dxf>
      <font>
        <color rgb="FFFF0000"/>
      </font>
    </dxf>
    <dxf>
      <font>
        <color rgb="FFFF0000"/>
      </font>
    </dxf>
    <dxf>
      <font>
        <color auto="1"/>
      </font>
      <fill>
        <patternFill>
          <bgColor rgb="FFFF0000"/>
        </patternFill>
      </fill>
    </dxf>
    <dxf>
      <font>
        <color rgb="FFFF0000"/>
      </font>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auto="1"/>
      </font>
      <fill>
        <patternFill>
          <bgColor rgb="FFFF0000"/>
        </patternFill>
      </fill>
    </dxf>
    <dxf>
      <font>
        <color rgb="FFFF0000"/>
      </font>
    </dxf>
    <dxf>
      <font>
        <color rgb="FFFF0000"/>
      </font>
    </dxf>
    <dxf>
      <font>
        <color rgb="FFFF0000"/>
      </font>
    </dxf>
  </dxfs>
  <tableStyles count="0" defaultTableStyle="TableStyleMedium2" defaultPivotStyle="PivotStyleLight16"/>
  <colors>
    <mruColors>
      <color rgb="FFFFFF9B"/>
      <color rgb="FFFF99FF"/>
      <color rgb="FFFFC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488155</xdr:colOff>
      <xdr:row>170</xdr:row>
      <xdr:rowOff>75670</xdr:rowOff>
    </xdr:from>
    <xdr:to>
      <xdr:col>12</xdr:col>
      <xdr:colOff>17202</xdr:colOff>
      <xdr:row>173</xdr:row>
      <xdr:rowOff>102926</xdr:rowOff>
    </xdr:to>
    <xdr:sp macro="" textlink="">
      <xdr:nvSpPr>
        <xdr:cNvPr id="23" name="Freeform: Shape 22">
          <a:extLst>
            <a:ext uri="{FF2B5EF4-FFF2-40B4-BE49-F238E27FC236}">
              <a16:creationId xmlns:a16="http://schemas.microsoft.com/office/drawing/2014/main" id="{9D4EE177-F46C-D9CE-0B2D-F0388876D5B1}"/>
            </a:ext>
          </a:extLst>
        </xdr:cNvPr>
        <xdr:cNvSpPr/>
      </xdr:nvSpPr>
      <xdr:spPr>
        <a:xfrm>
          <a:off x="4048124" y="28555420"/>
          <a:ext cx="3529547" cy="598756"/>
        </a:xfrm>
        <a:custGeom>
          <a:avLst/>
          <a:gdLst>
            <a:gd name="connsiteX0" fmla="*/ 0 w 3643313"/>
            <a:gd name="connsiteY0" fmla="*/ 535781 h 607219"/>
            <a:gd name="connsiteX1" fmla="*/ 0 w 3643313"/>
            <a:gd name="connsiteY1" fmla="*/ 214313 h 607219"/>
            <a:gd name="connsiteX2" fmla="*/ 1035844 w 3643313"/>
            <a:gd name="connsiteY2" fmla="*/ 214313 h 607219"/>
            <a:gd name="connsiteX3" fmla="*/ 1476375 w 3643313"/>
            <a:gd name="connsiteY3" fmla="*/ 0 h 607219"/>
            <a:gd name="connsiteX4" fmla="*/ 2143125 w 3643313"/>
            <a:gd name="connsiteY4" fmla="*/ 0 h 607219"/>
            <a:gd name="connsiteX5" fmla="*/ 2797969 w 3643313"/>
            <a:gd name="connsiteY5" fmla="*/ 214313 h 607219"/>
            <a:gd name="connsiteX6" fmla="*/ 3643313 w 3643313"/>
            <a:gd name="connsiteY6" fmla="*/ 214313 h 607219"/>
            <a:gd name="connsiteX7" fmla="*/ 3643313 w 3643313"/>
            <a:gd name="connsiteY7" fmla="*/ 547688 h 607219"/>
            <a:gd name="connsiteX8" fmla="*/ 2655094 w 3643313"/>
            <a:gd name="connsiteY8" fmla="*/ 535781 h 607219"/>
            <a:gd name="connsiteX9" fmla="*/ 2143125 w 3643313"/>
            <a:gd name="connsiteY9" fmla="*/ 392906 h 607219"/>
            <a:gd name="connsiteX10" fmla="*/ 1166813 w 3643313"/>
            <a:gd name="connsiteY10" fmla="*/ 404813 h 607219"/>
            <a:gd name="connsiteX11" fmla="*/ 821531 w 3643313"/>
            <a:gd name="connsiteY11" fmla="*/ 607219 h 607219"/>
            <a:gd name="connsiteX12" fmla="*/ 11906 w 3643313"/>
            <a:gd name="connsiteY12" fmla="*/ 607219 h 6072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643313" h="607219">
              <a:moveTo>
                <a:pt x="0" y="535781"/>
              </a:moveTo>
              <a:lnTo>
                <a:pt x="0" y="214313"/>
              </a:lnTo>
              <a:lnTo>
                <a:pt x="1035844" y="214313"/>
              </a:lnTo>
              <a:lnTo>
                <a:pt x="1476375" y="0"/>
              </a:lnTo>
              <a:lnTo>
                <a:pt x="2143125" y="0"/>
              </a:lnTo>
              <a:lnTo>
                <a:pt x="2797969" y="214313"/>
              </a:lnTo>
              <a:lnTo>
                <a:pt x="3643313" y="214313"/>
              </a:lnTo>
              <a:lnTo>
                <a:pt x="3643313" y="547688"/>
              </a:lnTo>
              <a:lnTo>
                <a:pt x="2655094" y="535781"/>
              </a:lnTo>
              <a:lnTo>
                <a:pt x="2143125" y="392906"/>
              </a:lnTo>
              <a:lnTo>
                <a:pt x="1166813" y="404813"/>
              </a:lnTo>
              <a:lnTo>
                <a:pt x="821531" y="607219"/>
              </a:lnTo>
              <a:lnTo>
                <a:pt x="11906" y="607219"/>
              </a:lnTo>
            </a:path>
          </a:pathLst>
        </a:custGeom>
        <a:solidFill>
          <a:schemeClr val="accent4">
            <a:lumMod val="40000"/>
            <a:lumOff val="60000"/>
            <a:alpha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0</xdr:col>
      <xdr:colOff>109273</xdr:colOff>
      <xdr:row>170</xdr:row>
      <xdr:rowOff>102923</xdr:rowOff>
    </xdr:from>
    <xdr:to>
      <xdr:col>4</xdr:col>
      <xdr:colOff>317235</xdr:colOff>
      <xdr:row>173</xdr:row>
      <xdr:rowOff>45508</xdr:rowOff>
    </xdr:to>
    <xdr:sp macro="" textlink="">
      <xdr:nvSpPr>
        <xdr:cNvPr id="17" name="Freeform: Shape 16">
          <a:extLst>
            <a:ext uri="{FF2B5EF4-FFF2-40B4-BE49-F238E27FC236}">
              <a16:creationId xmlns:a16="http://schemas.microsoft.com/office/drawing/2014/main" id="{27511F69-EDF5-80F4-2BE3-1B6A0D71F51C}"/>
            </a:ext>
          </a:extLst>
        </xdr:cNvPr>
        <xdr:cNvSpPr/>
      </xdr:nvSpPr>
      <xdr:spPr>
        <a:xfrm>
          <a:off x="109273" y="28582673"/>
          <a:ext cx="2458243" cy="514085"/>
        </a:xfrm>
        <a:custGeom>
          <a:avLst/>
          <a:gdLst>
            <a:gd name="connsiteX0" fmla="*/ 0 w 2464593"/>
            <a:gd name="connsiteY0" fmla="*/ 392906 h 547688"/>
            <a:gd name="connsiteX1" fmla="*/ 0 w 2464593"/>
            <a:gd name="connsiteY1" fmla="*/ 107156 h 547688"/>
            <a:gd name="connsiteX2" fmla="*/ 1035843 w 2464593"/>
            <a:gd name="connsiteY2" fmla="*/ 119063 h 547688"/>
            <a:gd name="connsiteX3" fmla="*/ 1464468 w 2464593"/>
            <a:gd name="connsiteY3" fmla="*/ 0 h 547688"/>
            <a:gd name="connsiteX4" fmla="*/ 2464593 w 2464593"/>
            <a:gd name="connsiteY4" fmla="*/ 0 h 547688"/>
            <a:gd name="connsiteX5" fmla="*/ 2452687 w 2464593"/>
            <a:gd name="connsiteY5" fmla="*/ 369094 h 547688"/>
            <a:gd name="connsiteX6" fmla="*/ 1178718 w 2464593"/>
            <a:gd name="connsiteY6" fmla="*/ 369094 h 547688"/>
            <a:gd name="connsiteX7" fmla="*/ 797718 w 2464593"/>
            <a:gd name="connsiteY7" fmla="*/ 547688 h 547688"/>
            <a:gd name="connsiteX8" fmla="*/ 0 w 2464593"/>
            <a:gd name="connsiteY8" fmla="*/ 547688 h 547688"/>
            <a:gd name="connsiteX9" fmla="*/ 0 w 2464593"/>
            <a:gd name="connsiteY9" fmla="*/ 392906 h 5476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464593" h="547688">
              <a:moveTo>
                <a:pt x="0" y="392906"/>
              </a:moveTo>
              <a:lnTo>
                <a:pt x="0" y="107156"/>
              </a:lnTo>
              <a:lnTo>
                <a:pt x="1035843" y="119063"/>
              </a:lnTo>
              <a:lnTo>
                <a:pt x="1464468" y="0"/>
              </a:lnTo>
              <a:lnTo>
                <a:pt x="2464593" y="0"/>
              </a:lnTo>
              <a:lnTo>
                <a:pt x="2452687" y="369094"/>
              </a:lnTo>
              <a:lnTo>
                <a:pt x="1178718" y="369094"/>
              </a:lnTo>
              <a:lnTo>
                <a:pt x="797718" y="547688"/>
              </a:lnTo>
              <a:lnTo>
                <a:pt x="0" y="547688"/>
              </a:lnTo>
              <a:lnTo>
                <a:pt x="0" y="392906"/>
              </a:lnTo>
              <a:close/>
            </a:path>
          </a:pathLst>
        </a:custGeom>
        <a:solidFill>
          <a:schemeClr val="accent4">
            <a:lumMod val="40000"/>
            <a:lumOff val="60000"/>
            <a:alpha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275958</xdr:colOff>
      <xdr:row>84</xdr:row>
      <xdr:rowOff>46567</xdr:rowOff>
    </xdr:from>
    <xdr:to>
      <xdr:col>7</xdr:col>
      <xdr:colOff>410180</xdr:colOff>
      <xdr:row>85</xdr:row>
      <xdr:rowOff>74084</xdr:rowOff>
    </xdr:to>
    <xdr:pic>
      <xdr:nvPicPr>
        <xdr:cNvPr id="5" name="Picture 4">
          <a:extLst>
            <a:ext uri="{FF2B5EF4-FFF2-40B4-BE49-F238E27FC236}">
              <a16:creationId xmlns:a16="http://schemas.microsoft.com/office/drawing/2014/main" id="{B889A8E0-2AFB-00C7-60F1-4ABB38603A56}"/>
            </a:ext>
          </a:extLst>
        </xdr:cNvPr>
        <xdr:cNvPicPr>
          <a:picLocks noChangeAspect="1"/>
        </xdr:cNvPicPr>
      </xdr:nvPicPr>
      <xdr:blipFill>
        <a:blip xmlns:r="http://schemas.openxmlformats.org/officeDocument/2006/relationships" r:embed="rId1"/>
        <a:stretch>
          <a:fillRect/>
        </a:stretch>
      </xdr:blipFill>
      <xdr:spPr>
        <a:xfrm>
          <a:off x="3181083" y="13953067"/>
          <a:ext cx="1442833" cy="218017"/>
        </a:xfrm>
        <a:prstGeom prst="rect">
          <a:avLst/>
        </a:prstGeom>
      </xdr:spPr>
    </xdr:pic>
    <xdr:clientData/>
  </xdr:twoCellAnchor>
  <xdr:twoCellAnchor editAs="oneCell">
    <xdr:from>
      <xdr:col>7</xdr:col>
      <xdr:colOff>561711</xdr:colOff>
      <xdr:row>84</xdr:row>
      <xdr:rowOff>26723</xdr:rowOff>
    </xdr:from>
    <xdr:to>
      <xdr:col>10</xdr:col>
      <xdr:colOff>38888</xdr:colOff>
      <xdr:row>85</xdr:row>
      <xdr:rowOff>103470</xdr:rowOff>
    </xdr:to>
    <xdr:pic>
      <xdr:nvPicPr>
        <xdr:cNvPr id="6" name="Picture 5">
          <a:extLst>
            <a:ext uri="{FF2B5EF4-FFF2-40B4-BE49-F238E27FC236}">
              <a16:creationId xmlns:a16="http://schemas.microsoft.com/office/drawing/2014/main" id="{E0BAA6A7-81E1-F8A6-8ABB-65F102989FE0}"/>
            </a:ext>
          </a:extLst>
        </xdr:cNvPr>
        <xdr:cNvPicPr>
          <a:picLocks noChangeAspect="1"/>
        </xdr:cNvPicPr>
      </xdr:nvPicPr>
      <xdr:blipFill>
        <a:blip xmlns:r="http://schemas.openxmlformats.org/officeDocument/2006/relationships" r:embed="rId2"/>
        <a:stretch>
          <a:fillRect/>
        </a:stretch>
      </xdr:blipFill>
      <xdr:spPr>
        <a:xfrm>
          <a:off x="4776524" y="13933223"/>
          <a:ext cx="1441708" cy="266170"/>
        </a:xfrm>
        <a:prstGeom prst="rect">
          <a:avLst/>
        </a:prstGeom>
      </xdr:spPr>
    </xdr:pic>
    <xdr:clientData/>
  </xdr:twoCellAnchor>
  <xdr:twoCellAnchor>
    <xdr:from>
      <xdr:col>1</xdr:col>
      <xdr:colOff>642937</xdr:colOff>
      <xdr:row>171</xdr:row>
      <xdr:rowOff>83344</xdr:rowOff>
    </xdr:from>
    <xdr:to>
      <xdr:col>2</xdr:col>
      <xdr:colOff>619124</xdr:colOff>
      <xdr:row>172</xdr:row>
      <xdr:rowOff>107156</xdr:rowOff>
    </xdr:to>
    <xdr:cxnSp macro="">
      <xdr:nvCxnSpPr>
        <xdr:cNvPr id="8" name="Straight Arrow Connector 7">
          <a:extLst>
            <a:ext uri="{FF2B5EF4-FFF2-40B4-BE49-F238E27FC236}">
              <a16:creationId xmlns:a16="http://schemas.microsoft.com/office/drawing/2014/main" id="{ED504764-2324-C7C4-FC4E-02C0402DA5AB}"/>
            </a:ext>
          </a:extLst>
        </xdr:cNvPr>
        <xdr:cNvCxnSpPr/>
      </xdr:nvCxnSpPr>
      <xdr:spPr>
        <a:xfrm flipV="1">
          <a:off x="18061781" y="2940844"/>
          <a:ext cx="631031" cy="2143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172</xdr:row>
      <xdr:rowOff>107156</xdr:rowOff>
    </xdr:from>
    <xdr:to>
      <xdr:col>2</xdr:col>
      <xdr:colOff>620182</xdr:colOff>
      <xdr:row>173</xdr:row>
      <xdr:rowOff>93133</xdr:rowOff>
    </xdr:to>
    <xdr:cxnSp macro="">
      <xdr:nvCxnSpPr>
        <xdr:cNvPr id="9" name="Straight Arrow Connector 8">
          <a:extLst>
            <a:ext uri="{FF2B5EF4-FFF2-40B4-BE49-F238E27FC236}">
              <a16:creationId xmlns:a16="http://schemas.microsoft.com/office/drawing/2014/main" id="{A81F672B-281A-4BEB-98AA-42B4A9E5A48A}"/>
            </a:ext>
          </a:extLst>
        </xdr:cNvPr>
        <xdr:cNvCxnSpPr/>
      </xdr:nvCxnSpPr>
      <xdr:spPr>
        <a:xfrm>
          <a:off x="18085594" y="3155156"/>
          <a:ext cx="608276" cy="1764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xdr:colOff>
      <xdr:row>171</xdr:row>
      <xdr:rowOff>83344</xdr:rowOff>
    </xdr:from>
    <xdr:to>
      <xdr:col>4</xdr:col>
      <xdr:colOff>627856</xdr:colOff>
      <xdr:row>172</xdr:row>
      <xdr:rowOff>75670</xdr:rowOff>
    </xdr:to>
    <xdr:cxnSp macro="">
      <xdr:nvCxnSpPr>
        <xdr:cNvPr id="12" name="Straight Arrow Connector 11">
          <a:extLst>
            <a:ext uri="{FF2B5EF4-FFF2-40B4-BE49-F238E27FC236}">
              <a16:creationId xmlns:a16="http://schemas.microsoft.com/office/drawing/2014/main" id="{CA4BAF6E-E421-4184-AB0C-F5487049BEF7}"/>
            </a:ext>
          </a:extLst>
        </xdr:cNvPr>
        <xdr:cNvCxnSpPr/>
      </xdr:nvCxnSpPr>
      <xdr:spPr>
        <a:xfrm>
          <a:off x="19407187" y="2940844"/>
          <a:ext cx="604044" cy="182826"/>
        </a:xfrm>
        <a:prstGeom prst="straightConnector1">
          <a:avLst/>
        </a:prstGeom>
        <a:ln>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114829</xdr:rowOff>
    </xdr:from>
    <xdr:to>
      <xdr:col>4</xdr:col>
      <xdr:colOff>611452</xdr:colOff>
      <xdr:row>173</xdr:row>
      <xdr:rowOff>95250</xdr:rowOff>
    </xdr:to>
    <xdr:cxnSp macro="">
      <xdr:nvCxnSpPr>
        <xdr:cNvPr id="14" name="Straight Arrow Connector 13">
          <a:extLst>
            <a:ext uri="{FF2B5EF4-FFF2-40B4-BE49-F238E27FC236}">
              <a16:creationId xmlns:a16="http://schemas.microsoft.com/office/drawing/2014/main" id="{D0F839F7-4B5E-4CBA-AB2A-7D5BF34A603F}"/>
            </a:ext>
          </a:extLst>
        </xdr:cNvPr>
        <xdr:cNvCxnSpPr/>
      </xdr:nvCxnSpPr>
      <xdr:spPr>
        <a:xfrm flipV="1">
          <a:off x="19383375" y="3162829"/>
          <a:ext cx="611452" cy="170921"/>
        </a:xfrm>
        <a:prstGeom prst="straightConnector1">
          <a:avLst/>
        </a:prstGeom>
        <a:ln>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642937</xdr:colOff>
      <xdr:row>171</xdr:row>
      <xdr:rowOff>83344</xdr:rowOff>
    </xdr:from>
    <xdr:to>
      <xdr:col>8</xdr:col>
      <xdr:colOff>619124</xdr:colOff>
      <xdr:row>172</xdr:row>
      <xdr:rowOff>107156</xdr:rowOff>
    </xdr:to>
    <xdr:cxnSp macro="">
      <xdr:nvCxnSpPr>
        <xdr:cNvPr id="19" name="Straight Arrow Connector 18">
          <a:extLst>
            <a:ext uri="{FF2B5EF4-FFF2-40B4-BE49-F238E27FC236}">
              <a16:creationId xmlns:a16="http://schemas.microsoft.com/office/drawing/2014/main" id="{45AF52D4-8877-49CF-AA79-5EE052403687}"/>
            </a:ext>
          </a:extLst>
        </xdr:cNvPr>
        <xdr:cNvCxnSpPr/>
      </xdr:nvCxnSpPr>
      <xdr:spPr>
        <a:xfrm flipV="1">
          <a:off x="932920" y="22551496"/>
          <a:ext cx="627856" cy="2121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11906</xdr:colOff>
      <xdr:row>172</xdr:row>
      <xdr:rowOff>107156</xdr:rowOff>
    </xdr:from>
    <xdr:to>
      <xdr:col>8</xdr:col>
      <xdr:colOff>620182</xdr:colOff>
      <xdr:row>173</xdr:row>
      <xdr:rowOff>93133</xdr:rowOff>
    </xdr:to>
    <xdr:cxnSp macro="">
      <xdr:nvCxnSpPr>
        <xdr:cNvPr id="20" name="Straight Arrow Connector 19">
          <a:extLst>
            <a:ext uri="{FF2B5EF4-FFF2-40B4-BE49-F238E27FC236}">
              <a16:creationId xmlns:a16="http://schemas.microsoft.com/office/drawing/2014/main" id="{7FA176D0-1855-44AC-B715-FCD7605BE88E}"/>
            </a:ext>
          </a:extLst>
        </xdr:cNvPr>
        <xdr:cNvCxnSpPr/>
      </xdr:nvCxnSpPr>
      <xdr:spPr>
        <a:xfrm>
          <a:off x="949325" y="22763692"/>
          <a:ext cx="612509" cy="1796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23812</xdr:colOff>
      <xdr:row>171</xdr:row>
      <xdr:rowOff>83344</xdr:rowOff>
    </xdr:from>
    <xdr:to>
      <xdr:col>10</xdr:col>
      <xdr:colOff>627856</xdr:colOff>
      <xdr:row>172</xdr:row>
      <xdr:rowOff>75670</xdr:rowOff>
    </xdr:to>
    <xdr:cxnSp macro="">
      <xdr:nvCxnSpPr>
        <xdr:cNvPr id="21" name="Straight Arrow Connector 20">
          <a:extLst>
            <a:ext uri="{FF2B5EF4-FFF2-40B4-BE49-F238E27FC236}">
              <a16:creationId xmlns:a16="http://schemas.microsoft.com/office/drawing/2014/main" id="{938C7377-B75C-4C6A-BFE7-39CE5F0B7D66}"/>
            </a:ext>
          </a:extLst>
        </xdr:cNvPr>
        <xdr:cNvCxnSpPr/>
      </xdr:nvCxnSpPr>
      <xdr:spPr>
        <a:xfrm>
          <a:off x="2277268" y="22551496"/>
          <a:ext cx="602986" cy="181768"/>
        </a:xfrm>
        <a:prstGeom prst="straightConnector1">
          <a:avLst/>
        </a:prstGeom>
        <a:ln>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172</xdr:row>
      <xdr:rowOff>114829</xdr:rowOff>
    </xdr:from>
    <xdr:to>
      <xdr:col>10</xdr:col>
      <xdr:colOff>611452</xdr:colOff>
      <xdr:row>173</xdr:row>
      <xdr:rowOff>95250</xdr:rowOff>
    </xdr:to>
    <xdr:cxnSp macro="">
      <xdr:nvCxnSpPr>
        <xdr:cNvPr id="22" name="Straight Arrow Connector 21">
          <a:extLst>
            <a:ext uri="{FF2B5EF4-FFF2-40B4-BE49-F238E27FC236}">
              <a16:creationId xmlns:a16="http://schemas.microsoft.com/office/drawing/2014/main" id="{F67F172D-D624-4083-A5CB-D6321649ABE3}"/>
            </a:ext>
          </a:extLst>
        </xdr:cNvPr>
        <xdr:cNvCxnSpPr/>
      </xdr:nvCxnSpPr>
      <xdr:spPr>
        <a:xfrm flipV="1">
          <a:off x="2250281" y="22772423"/>
          <a:ext cx="611452" cy="168804"/>
        </a:xfrm>
        <a:prstGeom prst="straightConnector1">
          <a:avLst/>
        </a:prstGeom>
        <a:ln>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227013</xdr:colOff>
      <xdr:row>45</xdr:row>
      <xdr:rowOff>30163</xdr:rowOff>
    </xdr:from>
    <xdr:to>
      <xdr:col>11</xdr:col>
      <xdr:colOff>87436</xdr:colOff>
      <xdr:row>51</xdr:row>
      <xdr:rowOff>85029</xdr:rowOff>
    </xdr:to>
    <xdr:pic>
      <xdr:nvPicPr>
        <xdr:cNvPr id="24" name="Picture 23">
          <a:extLst>
            <a:ext uri="{FF2B5EF4-FFF2-40B4-BE49-F238E27FC236}">
              <a16:creationId xmlns:a16="http://schemas.microsoft.com/office/drawing/2014/main" id="{FBCEECCA-6AEC-F4AA-336F-8D7D07D68512}"/>
            </a:ext>
          </a:extLst>
        </xdr:cNvPr>
        <xdr:cNvPicPr>
          <a:picLocks noChangeAspect="1"/>
        </xdr:cNvPicPr>
      </xdr:nvPicPr>
      <xdr:blipFill>
        <a:blip xmlns:r="http://schemas.openxmlformats.org/officeDocument/2006/relationships" r:embed="rId3"/>
        <a:stretch>
          <a:fillRect/>
        </a:stretch>
      </xdr:blipFill>
      <xdr:spPr>
        <a:xfrm>
          <a:off x="5108046" y="8623830"/>
          <a:ext cx="1831040" cy="1195750"/>
        </a:xfrm>
        <a:prstGeom prst="rect">
          <a:avLst/>
        </a:prstGeom>
      </xdr:spPr>
    </xdr:pic>
    <xdr:clientData/>
  </xdr:twoCellAnchor>
  <xdr:twoCellAnchor>
    <xdr:from>
      <xdr:col>4</xdr:col>
      <xdr:colOff>397933</xdr:colOff>
      <xdr:row>45</xdr:row>
      <xdr:rowOff>131233</xdr:rowOff>
    </xdr:from>
    <xdr:to>
      <xdr:col>8</xdr:col>
      <xdr:colOff>190500</xdr:colOff>
      <xdr:row>50</xdr:row>
      <xdr:rowOff>142875</xdr:rowOff>
    </xdr:to>
    <xdr:cxnSp macro="">
      <xdr:nvCxnSpPr>
        <xdr:cNvPr id="26" name="Straight Arrow Connector 25">
          <a:extLst>
            <a:ext uri="{FF2B5EF4-FFF2-40B4-BE49-F238E27FC236}">
              <a16:creationId xmlns:a16="http://schemas.microsoft.com/office/drawing/2014/main" id="{FC0C5BF9-6671-9479-362C-6C2C895EC328}"/>
            </a:ext>
          </a:extLst>
        </xdr:cNvPr>
        <xdr:cNvCxnSpPr/>
      </xdr:nvCxnSpPr>
      <xdr:spPr>
        <a:xfrm>
          <a:off x="2654300" y="8724900"/>
          <a:ext cx="2417233" cy="9641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387617</xdr:colOff>
      <xdr:row>102</xdr:row>
      <xdr:rowOff>151606</xdr:rowOff>
    </xdr:from>
    <xdr:to>
      <xdr:col>6</xdr:col>
      <xdr:colOff>459057</xdr:colOff>
      <xdr:row>110</xdr:row>
      <xdr:rowOff>38893</xdr:rowOff>
    </xdr:to>
    <xdr:pic>
      <xdr:nvPicPr>
        <xdr:cNvPr id="2" name="Picture 1">
          <a:extLst>
            <a:ext uri="{FF2B5EF4-FFF2-40B4-BE49-F238E27FC236}">
              <a16:creationId xmlns:a16="http://schemas.microsoft.com/office/drawing/2014/main" id="{76E8933B-F59C-C9AA-9CC5-97EB13C19D14}"/>
            </a:ext>
          </a:extLst>
        </xdr:cNvPr>
        <xdr:cNvPicPr>
          <a:picLocks noChangeAspect="1"/>
        </xdr:cNvPicPr>
      </xdr:nvPicPr>
      <xdr:blipFill>
        <a:blip xmlns:r="http://schemas.openxmlformats.org/officeDocument/2006/relationships" r:embed="rId4"/>
        <a:stretch>
          <a:fillRect/>
        </a:stretch>
      </xdr:blipFill>
      <xdr:spPr>
        <a:xfrm>
          <a:off x="2637898" y="19201606"/>
          <a:ext cx="1376895" cy="1411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A4DBA-614B-4E24-AC44-3C2FB279FB83}">
  <sheetPr>
    <tabColor rgb="FFFFFF00"/>
    <pageSetUpPr fitToPage="1"/>
  </sheetPr>
  <dimension ref="A1:N174"/>
  <sheetViews>
    <sheetView tabSelected="1" topLeftCell="A79" zoomScaleNormal="100" workbookViewId="0">
      <selection activeCell="B102" sqref="B102"/>
    </sheetView>
  </sheetViews>
  <sheetFormatPr defaultColWidth="9.140625" defaultRowHeight="14.45"/>
  <cols>
    <col min="1" max="1" width="4" style="1" customWidth="1"/>
    <col min="2" max="11" width="9.140625" style="1"/>
    <col min="12" max="12" width="10" style="1" customWidth="1"/>
    <col min="13" max="13" width="9.140625" style="1"/>
    <col min="14" max="14" width="127.85546875" style="5" customWidth="1"/>
    <col min="15" max="16384" width="9.140625" style="1"/>
  </cols>
  <sheetData>
    <row r="1" spans="1:14">
      <c r="B1" s="313" t="str">
        <f>VersionControl!G3</f>
        <v>SCF CAS Emissions Report + MBM</v>
      </c>
      <c r="C1" s="314"/>
      <c r="D1" s="314"/>
      <c r="E1" s="314"/>
      <c r="F1" s="314"/>
      <c r="G1" s="314"/>
      <c r="H1" s="314"/>
      <c r="I1" s="314"/>
      <c r="J1" s="314"/>
      <c r="K1" s="314"/>
      <c r="L1" s="315"/>
    </row>
    <row r="2" spans="1:14">
      <c r="B2" s="31"/>
      <c r="C2" s="14" t="s">
        <v>0</v>
      </c>
      <c r="D2" s="325" t="str">
        <f>VersionControl!G4</f>
        <v>ER-CAS+MBM_SFC_en_210225 FINAL v1.xls</v>
      </c>
      <c r="E2" s="325"/>
      <c r="F2" s="325"/>
      <c r="G2" s="325"/>
      <c r="H2" s="325"/>
      <c r="I2" s="325"/>
      <c r="J2" s="325"/>
      <c r="K2" s="325"/>
      <c r="L2" s="326"/>
    </row>
    <row r="3" spans="1:14">
      <c r="B3" s="321" t="s">
        <v>1</v>
      </c>
      <c r="C3" s="322"/>
      <c r="D3" s="316" t="str">
        <f>VersionControl!$E4</f>
        <v>FINAL v1</v>
      </c>
      <c r="E3" s="317"/>
      <c r="F3" s="317"/>
      <c r="G3" s="317"/>
      <c r="H3" s="317"/>
      <c r="I3" s="317"/>
      <c r="J3" s="317"/>
      <c r="K3" s="317"/>
      <c r="L3" s="318"/>
    </row>
    <row r="4" spans="1:14">
      <c r="B4" s="321" t="s">
        <v>2</v>
      </c>
      <c r="C4" s="322"/>
      <c r="D4" s="316" t="str">
        <f>TEXT(DAY(VersionControl!$C$4),"0#-")&amp; TEXT(MONTH(VersionControl!$C$4),"0#-")&amp; TEXT(YEAR(VersionControl!$C$4)-2000,"0#")</f>
        <v>21-02-25</v>
      </c>
      <c r="E4" s="317"/>
      <c r="F4" s="317"/>
      <c r="G4" s="317"/>
      <c r="H4" s="317"/>
      <c r="I4" s="317"/>
      <c r="J4" s="317"/>
      <c r="K4" s="317"/>
      <c r="L4" s="318"/>
    </row>
    <row r="5" spans="1:14">
      <c r="B5" s="323" t="s">
        <v>3</v>
      </c>
      <c r="C5" s="324"/>
      <c r="D5" s="319" t="s">
        <v>4</v>
      </c>
      <c r="E5" s="319"/>
      <c r="F5" s="319"/>
      <c r="G5" s="319"/>
      <c r="H5" s="319"/>
      <c r="I5" s="319"/>
      <c r="J5" s="319"/>
      <c r="K5" s="319"/>
      <c r="L5" s="320"/>
    </row>
    <row r="7" spans="1:14" ht="20.65">
      <c r="B7" s="327" t="s">
        <v>5</v>
      </c>
      <c r="C7" s="327"/>
      <c r="D7" s="327"/>
      <c r="E7" s="327"/>
      <c r="F7" s="327"/>
      <c r="G7" s="327"/>
      <c r="H7" s="327"/>
      <c r="I7" s="327"/>
      <c r="J7" s="327"/>
      <c r="K7" s="327"/>
      <c r="L7" s="327"/>
      <c r="N7" s="4" t="s">
        <v>6</v>
      </c>
    </row>
    <row r="8" spans="1:14" ht="15" customHeight="1">
      <c r="A8" s="271"/>
      <c r="B8" s="271"/>
      <c r="C8" s="271"/>
      <c r="D8" s="271"/>
      <c r="E8" s="271"/>
      <c r="F8" s="271"/>
      <c r="G8" s="271"/>
      <c r="H8" s="271"/>
      <c r="I8" s="271"/>
      <c r="J8" s="271"/>
      <c r="K8" s="271"/>
      <c r="L8" s="271"/>
    </row>
    <row r="9" spans="1:14" ht="15" customHeight="1">
      <c r="B9" s="272" t="s">
        <v>7</v>
      </c>
      <c r="C9" s="273"/>
      <c r="D9" s="273"/>
      <c r="E9" s="273"/>
      <c r="F9" s="273"/>
      <c r="G9" s="273"/>
      <c r="H9" s="273"/>
      <c r="I9" s="273"/>
      <c r="J9" s="273"/>
      <c r="K9" s="273"/>
      <c r="L9" s="274"/>
    </row>
    <row r="10" spans="1:14" ht="15" customHeight="1" thickBot="1">
      <c r="A10" s="2"/>
      <c r="B10" s="2"/>
      <c r="C10" s="2"/>
      <c r="D10" s="2"/>
      <c r="E10" s="2"/>
      <c r="F10" s="2"/>
      <c r="G10" s="2"/>
      <c r="H10" s="2"/>
      <c r="I10" s="2"/>
      <c r="J10" s="2"/>
      <c r="K10" s="2"/>
      <c r="L10" s="2"/>
    </row>
    <row r="11" spans="1:14" ht="15" customHeight="1">
      <c r="A11" s="291" t="s">
        <v>8</v>
      </c>
      <c r="B11" s="292"/>
      <c r="C11" s="293"/>
      <c r="D11" s="306" t="s">
        <v>9</v>
      </c>
      <c r="E11" s="306"/>
      <c r="F11" s="306"/>
      <c r="G11" s="306"/>
      <c r="H11" s="306"/>
      <c r="I11" s="306"/>
      <c r="J11" s="306"/>
      <c r="K11" s="306"/>
      <c r="L11" s="307"/>
    </row>
    <row r="12" spans="1:14" ht="15" customHeight="1">
      <c r="A12" s="69" t="s">
        <v>10</v>
      </c>
      <c r="B12" s="308" t="s">
        <v>11</v>
      </c>
      <c r="C12" s="308"/>
      <c r="D12" s="308" t="s">
        <v>12</v>
      </c>
      <c r="E12" s="308"/>
      <c r="F12" s="308"/>
      <c r="G12" s="308"/>
      <c r="H12" s="308"/>
      <c r="I12" s="308"/>
      <c r="J12" s="308"/>
      <c r="K12" s="308"/>
      <c r="L12" s="309"/>
    </row>
    <row r="13" spans="1:14" ht="15" customHeight="1">
      <c r="A13" s="69"/>
      <c r="B13" s="308"/>
      <c r="C13" s="308"/>
      <c r="D13" s="308"/>
      <c r="E13" s="308"/>
      <c r="F13" s="308"/>
      <c r="G13" s="308"/>
      <c r="H13" s="308"/>
      <c r="I13" s="308"/>
      <c r="J13" s="308"/>
      <c r="K13" s="308"/>
      <c r="L13" s="309"/>
    </row>
    <row r="14" spans="1:14" ht="15" customHeight="1">
      <c r="A14" s="69"/>
      <c r="B14" s="308"/>
      <c r="C14" s="308"/>
      <c r="D14" s="308"/>
      <c r="E14" s="308"/>
      <c r="F14" s="308"/>
      <c r="G14" s="308"/>
      <c r="H14" s="308"/>
      <c r="I14" s="308"/>
      <c r="J14" s="308"/>
      <c r="K14" s="308"/>
      <c r="L14" s="309"/>
    </row>
    <row r="15" spans="1:14" ht="15" customHeight="1">
      <c r="A15" s="69"/>
      <c r="B15" s="308"/>
      <c r="C15" s="308"/>
      <c r="D15" s="308"/>
      <c r="E15" s="308"/>
      <c r="F15" s="308"/>
      <c r="G15" s="308"/>
      <c r="H15" s="308"/>
      <c r="I15" s="308"/>
      <c r="J15" s="308"/>
      <c r="K15" s="308"/>
      <c r="L15" s="309"/>
    </row>
    <row r="16" spans="1:14" ht="15" customHeight="1">
      <c r="A16" s="69"/>
      <c r="B16" s="308"/>
      <c r="C16" s="308"/>
      <c r="D16" s="308"/>
      <c r="E16" s="308"/>
      <c r="F16" s="308"/>
      <c r="G16" s="308"/>
      <c r="H16" s="308"/>
      <c r="I16" s="308"/>
      <c r="J16" s="308"/>
      <c r="K16" s="308"/>
      <c r="L16" s="309"/>
    </row>
    <row r="17" spans="1:12" ht="15" customHeight="1">
      <c r="A17" s="69"/>
      <c r="B17" s="308"/>
      <c r="C17" s="308"/>
      <c r="D17" s="308"/>
      <c r="E17" s="308"/>
      <c r="F17" s="308"/>
      <c r="G17" s="308"/>
      <c r="H17" s="308"/>
      <c r="I17" s="308"/>
      <c r="J17" s="308"/>
      <c r="K17" s="308"/>
      <c r="L17" s="309"/>
    </row>
    <row r="18" spans="1:12" ht="15" customHeight="1">
      <c r="A18" s="69"/>
      <c r="B18" s="308"/>
      <c r="C18" s="308"/>
      <c r="D18" s="308"/>
      <c r="E18" s="308"/>
      <c r="F18" s="308"/>
      <c r="G18" s="308"/>
      <c r="H18" s="308"/>
      <c r="I18" s="308"/>
      <c r="J18" s="308"/>
      <c r="K18" s="308"/>
      <c r="L18" s="309"/>
    </row>
    <row r="19" spans="1:12" ht="15" customHeight="1">
      <c r="A19" s="69"/>
      <c r="B19" s="308"/>
      <c r="C19" s="308"/>
      <c r="D19" s="308"/>
      <c r="E19" s="308"/>
      <c r="F19" s="308"/>
      <c r="G19" s="308"/>
      <c r="H19" s="308"/>
      <c r="I19" s="308"/>
      <c r="J19" s="308"/>
      <c r="K19" s="308"/>
      <c r="L19" s="309"/>
    </row>
    <row r="20" spans="1:12" ht="15" customHeight="1">
      <c r="A20" s="70"/>
      <c r="B20" s="308"/>
      <c r="C20" s="308"/>
      <c r="D20" s="308"/>
      <c r="E20" s="308"/>
      <c r="F20" s="308"/>
      <c r="G20" s="308"/>
      <c r="H20" s="308"/>
      <c r="I20" s="308"/>
      <c r="J20" s="308"/>
      <c r="K20" s="308"/>
      <c r="L20" s="309"/>
    </row>
    <row r="21" spans="1:12" ht="15" customHeight="1">
      <c r="A21" s="70"/>
      <c r="B21" s="308"/>
      <c r="C21" s="308"/>
      <c r="D21" s="308"/>
      <c r="E21" s="308"/>
      <c r="F21" s="308"/>
      <c r="G21" s="308"/>
      <c r="H21" s="308"/>
      <c r="I21" s="308"/>
      <c r="J21" s="308"/>
      <c r="K21" s="308"/>
      <c r="L21" s="309"/>
    </row>
    <row r="22" spans="1:12" ht="15" customHeight="1">
      <c r="A22" s="69" t="s">
        <v>13</v>
      </c>
      <c r="B22" s="308" t="s">
        <v>14</v>
      </c>
      <c r="C22" s="308"/>
      <c r="D22" s="308" t="s">
        <v>15</v>
      </c>
      <c r="E22" s="308"/>
      <c r="F22" s="308"/>
      <c r="G22" s="308"/>
      <c r="H22" s="308"/>
      <c r="I22" s="308"/>
      <c r="J22" s="308"/>
      <c r="K22" s="308"/>
      <c r="L22" s="309"/>
    </row>
    <row r="23" spans="1:12" ht="15" customHeight="1">
      <c r="A23" s="69"/>
      <c r="B23" s="308"/>
      <c r="C23" s="308"/>
      <c r="D23" s="308"/>
      <c r="E23" s="308"/>
      <c r="F23" s="308"/>
      <c r="G23" s="308"/>
      <c r="H23" s="308"/>
      <c r="I23" s="308"/>
      <c r="J23" s="308"/>
      <c r="K23" s="308"/>
      <c r="L23" s="309"/>
    </row>
    <row r="24" spans="1:12" ht="15" customHeight="1">
      <c r="A24" s="69"/>
      <c r="B24" s="308"/>
      <c r="C24" s="308"/>
      <c r="D24" s="308"/>
      <c r="E24" s="308"/>
      <c r="F24" s="308"/>
      <c r="G24" s="308"/>
      <c r="H24" s="308"/>
      <c r="I24" s="308"/>
      <c r="J24" s="308"/>
      <c r="K24" s="308"/>
      <c r="L24" s="309"/>
    </row>
    <row r="25" spans="1:12" ht="15" customHeight="1">
      <c r="A25" s="69"/>
      <c r="B25" s="308"/>
      <c r="C25" s="308"/>
      <c r="D25" s="308"/>
      <c r="E25" s="308"/>
      <c r="F25" s="308"/>
      <c r="G25" s="308"/>
      <c r="H25" s="308"/>
      <c r="I25" s="308"/>
      <c r="J25" s="308"/>
      <c r="K25" s="308"/>
      <c r="L25" s="309"/>
    </row>
    <row r="26" spans="1:12" ht="15" customHeight="1">
      <c r="A26" s="69"/>
      <c r="B26" s="308"/>
      <c r="C26" s="308"/>
      <c r="D26" s="308"/>
      <c r="E26" s="308"/>
      <c r="F26" s="308"/>
      <c r="G26" s="308"/>
      <c r="H26" s="308"/>
      <c r="I26" s="308"/>
      <c r="J26" s="308"/>
      <c r="K26" s="308"/>
      <c r="L26" s="309"/>
    </row>
    <row r="27" spans="1:12" ht="15" customHeight="1">
      <c r="A27" s="69"/>
      <c r="B27" s="308"/>
      <c r="C27" s="308"/>
      <c r="D27" s="308"/>
      <c r="E27" s="308"/>
      <c r="F27" s="308"/>
      <c r="G27" s="308"/>
      <c r="H27" s="308"/>
      <c r="I27" s="308"/>
      <c r="J27" s="308"/>
      <c r="K27" s="308"/>
      <c r="L27" s="309"/>
    </row>
    <row r="28" spans="1:12" ht="15" customHeight="1">
      <c r="A28" s="69"/>
      <c r="B28" s="308"/>
      <c r="C28" s="308"/>
      <c r="D28" s="308"/>
      <c r="E28" s="308"/>
      <c r="F28" s="308"/>
      <c r="G28" s="308"/>
      <c r="H28" s="308"/>
      <c r="I28" s="308"/>
      <c r="J28" s="308"/>
      <c r="K28" s="308"/>
      <c r="L28" s="309"/>
    </row>
    <row r="29" spans="1:12" ht="15" customHeight="1">
      <c r="A29" s="70"/>
      <c r="B29" s="308"/>
      <c r="C29" s="308"/>
      <c r="D29" s="308"/>
      <c r="E29" s="308"/>
      <c r="F29" s="308"/>
      <c r="G29" s="308"/>
      <c r="H29" s="308"/>
      <c r="I29" s="308"/>
      <c r="J29" s="308"/>
      <c r="K29" s="308"/>
      <c r="L29" s="309"/>
    </row>
    <row r="30" spans="1:12" ht="15" customHeight="1">
      <c r="A30" s="69" t="s">
        <v>16</v>
      </c>
      <c r="B30" s="308" t="s">
        <v>17</v>
      </c>
      <c r="C30" s="308"/>
      <c r="D30" s="308" t="s">
        <v>18</v>
      </c>
      <c r="E30" s="308"/>
      <c r="F30" s="308"/>
      <c r="G30" s="308"/>
      <c r="H30" s="308"/>
      <c r="I30" s="308"/>
      <c r="J30" s="308"/>
      <c r="K30" s="308"/>
      <c r="L30" s="309"/>
    </row>
    <row r="31" spans="1:12" ht="15" customHeight="1">
      <c r="A31" s="69"/>
      <c r="B31" s="308"/>
      <c r="C31" s="308"/>
      <c r="D31" s="308"/>
      <c r="E31" s="308"/>
      <c r="F31" s="308"/>
      <c r="G31" s="308"/>
      <c r="H31" s="308"/>
      <c r="I31" s="308"/>
      <c r="J31" s="308"/>
      <c r="K31" s="308"/>
      <c r="L31" s="309"/>
    </row>
    <row r="32" spans="1:12" ht="15" customHeight="1">
      <c r="A32" s="69"/>
      <c r="B32" s="308"/>
      <c r="C32" s="308"/>
      <c r="D32" s="308"/>
      <c r="E32" s="308"/>
      <c r="F32" s="308"/>
      <c r="G32" s="308"/>
      <c r="H32" s="308"/>
      <c r="I32" s="308"/>
      <c r="J32" s="308"/>
      <c r="K32" s="308"/>
      <c r="L32" s="309"/>
    </row>
    <row r="33" spans="1:12" ht="15" customHeight="1">
      <c r="A33" s="69"/>
      <c r="B33" s="308"/>
      <c r="C33" s="308"/>
      <c r="D33" s="308"/>
      <c r="E33" s="308"/>
      <c r="F33" s="308"/>
      <c r="G33" s="308"/>
      <c r="H33" s="308"/>
      <c r="I33" s="308"/>
      <c r="J33" s="308"/>
      <c r="K33" s="308"/>
      <c r="L33" s="309"/>
    </row>
    <row r="34" spans="1:12" ht="15" customHeight="1">
      <c r="A34" s="69"/>
      <c r="B34" s="308"/>
      <c r="C34" s="308"/>
      <c r="D34" s="308"/>
      <c r="E34" s="308"/>
      <c r="F34" s="308"/>
      <c r="G34" s="308"/>
      <c r="H34" s="308"/>
      <c r="I34" s="308"/>
      <c r="J34" s="308"/>
      <c r="K34" s="308"/>
      <c r="L34" s="309"/>
    </row>
    <row r="35" spans="1:12" ht="15" customHeight="1">
      <c r="A35" s="69"/>
      <c r="B35" s="308"/>
      <c r="C35" s="308"/>
      <c r="D35" s="308"/>
      <c r="E35" s="308"/>
      <c r="F35" s="308"/>
      <c r="G35" s="308"/>
      <c r="H35" s="308"/>
      <c r="I35" s="308"/>
      <c r="J35" s="308"/>
      <c r="K35" s="308"/>
      <c r="L35" s="309"/>
    </row>
    <row r="36" spans="1:12" ht="15" customHeight="1">
      <c r="A36" s="70"/>
      <c r="B36" s="308"/>
      <c r="C36" s="308"/>
      <c r="D36" s="308"/>
      <c r="E36" s="308"/>
      <c r="F36" s="308"/>
      <c r="G36" s="308"/>
      <c r="H36" s="308"/>
      <c r="I36" s="308"/>
      <c r="J36" s="308"/>
      <c r="K36" s="308"/>
      <c r="L36" s="309"/>
    </row>
    <row r="37" spans="1:12" ht="15" customHeight="1">
      <c r="A37" s="69" t="s">
        <v>19</v>
      </c>
      <c r="B37" s="276" t="s">
        <v>20</v>
      </c>
      <c r="C37" s="297"/>
      <c r="D37" s="276" t="s">
        <v>21</v>
      </c>
      <c r="E37" s="277"/>
      <c r="F37" s="277"/>
      <c r="G37" s="277"/>
      <c r="H37" s="277"/>
      <c r="I37" s="277"/>
      <c r="J37" s="277"/>
      <c r="K37" s="277"/>
      <c r="L37" s="278"/>
    </row>
    <row r="38" spans="1:12" ht="15" customHeight="1">
      <c r="A38" s="69"/>
      <c r="B38" s="279"/>
      <c r="C38" s="298"/>
      <c r="D38" s="279"/>
      <c r="E38" s="280"/>
      <c r="F38" s="280"/>
      <c r="G38" s="280"/>
      <c r="H38" s="280"/>
      <c r="I38" s="280"/>
      <c r="J38" s="280"/>
      <c r="K38" s="280"/>
      <c r="L38" s="281"/>
    </row>
    <row r="39" spans="1:12" ht="15" customHeight="1">
      <c r="A39" s="69"/>
      <c r="B39" s="279"/>
      <c r="C39" s="298"/>
      <c r="D39" s="279"/>
      <c r="E39" s="280"/>
      <c r="F39" s="280"/>
      <c r="G39" s="280"/>
      <c r="H39" s="280"/>
      <c r="I39" s="280"/>
      <c r="J39" s="280"/>
      <c r="K39" s="280"/>
      <c r="L39" s="281"/>
    </row>
    <row r="40" spans="1:12" ht="15" customHeight="1">
      <c r="A40" s="69"/>
      <c r="B40" s="279"/>
      <c r="C40" s="298"/>
      <c r="D40" s="279"/>
      <c r="E40" s="280"/>
      <c r="F40" s="280"/>
      <c r="G40" s="280"/>
      <c r="H40" s="280"/>
      <c r="I40" s="280"/>
      <c r="J40" s="280"/>
      <c r="K40" s="280"/>
      <c r="L40" s="281"/>
    </row>
    <row r="41" spans="1:12" ht="15" customHeight="1">
      <c r="A41" s="69"/>
      <c r="B41" s="279"/>
      <c r="C41" s="298"/>
      <c r="D41" s="279"/>
      <c r="E41" s="280"/>
      <c r="F41" s="280"/>
      <c r="G41" s="280"/>
      <c r="H41" s="280"/>
      <c r="I41" s="280"/>
      <c r="J41" s="280"/>
      <c r="K41" s="280"/>
      <c r="L41" s="281"/>
    </row>
    <row r="42" spans="1:12" ht="15" customHeight="1">
      <c r="A42" s="70"/>
      <c r="B42" s="279"/>
      <c r="C42" s="298"/>
      <c r="D42" s="279"/>
      <c r="E42" s="280"/>
      <c r="F42" s="280"/>
      <c r="G42" s="280"/>
      <c r="H42" s="280"/>
      <c r="I42" s="280"/>
      <c r="J42" s="280"/>
      <c r="K42" s="280"/>
      <c r="L42" s="281"/>
    </row>
    <row r="43" spans="1:12" ht="15" customHeight="1">
      <c r="A43" s="70"/>
      <c r="B43" s="279"/>
      <c r="C43" s="298"/>
      <c r="D43" s="279"/>
      <c r="E43" s="280"/>
      <c r="F43" s="280"/>
      <c r="G43" s="280"/>
      <c r="H43" s="280"/>
      <c r="I43" s="280"/>
      <c r="J43" s="280"/>
      <c r="K43" s="280"/>
      <c r="L43" s="281"/>
    </row>
    <row r="44" spans="1:12" ht="15" customHeight="1">
      <c r="A44" s="70"/>
      <c r="B44" s="279"/>
      <c r="C44" s="298"/>
      <c r="D44" s="279"/>
      <c r="E44" s="280"/>
      <c r="F44" s="280"/>
      <c r="G44" s="280"/>
      <c r="H44" s="280"/>
      <c r="I44" s="280"/>
      <c r="J44" s="280"/>
      <c r="K44" s="280"/>
      <c r="L44" s="281"/>
    </row>
    <row r="45" spans="1:12" ht="15" customHeight="1">
      <c r="A45" s="70"/>
      <c r="B45" s="279"/>
      <c r="C45" s="298"/>
      <c r="D45" s="279"/>
      <c r="E45" s="280"/>
      <c r="F45" s="280"/>
      <c r="G45" s="280"/>
      <c r="H45" s="280"/>
      <c r="I45" s="280"/>
      <c r="J45" s="280"/>
      <c r="K45" s="280"/>
      <c r="L45" s="281"/>
    </row>
    <row r="46" spans="1:12" ht="15" customHeight="1">
      <c r="A46" s="70"/>
      <c r="B46" s="279"/>
      <c r="C46" s="298"/>
      <c r="D46" s="279"/>
      <c r="E46" s="280"/>
      <c r="F46" s="280"/>
      <c r="G46" s="280"/>
      <c r="H46" s="280"/>
      <c r="I46" s="280"/>
      <c r="J46" s="280"/>
      <c r="K46" s="280"/>
      <c r="L46" s="281"/>
    </row>
    <row r="47" spans="1:12" ht="15" customHeight="1">
      <c r="A47" s="70"/>
      <c r="B47" s="279"/>
      <c r="C47" s="298"/>
      <c r="D47" s="279"/>
      <c r="E47" s="280"/>
      <c r="F47" s="280"/>
      <c r="G47" s="280"/>
      <c r="H47" s="280"/>
      <c r="I47" s="280"/>
      <c r="J47" s="280"/>
      <c r="K47" s="280"/>
      <c r="L47" s="281"/>
    </row>
    <row r="48" spans="1:12" ht="15" customHeight="1">
      <c r="A48" s="70"/>
      <c r="B48" s="279"/>
      <c r="C48" s="298"/>
      <c r="D48" s="279"/>
      <c r="E48" s="280"/>
      <c r="F48" s="280"/>
      <c r="G48" s="280"/>
      <c r="H48" s="280"/>
      <c r="I48" s="280"/>
      <c r="J48" s="280"/>
      <c r="K48" s="280"/>
      <c r="L48" s="281"/>
    </row>
    <row r="49" spans="1:12" ht="15" customHeight="1">
      <c r="A49" s="70"/>
      <c r="B49" s="279"/>
      <c r="C49" s="298"/>
      <c r="D49" s="279"/>
      <c r="E49" s="280"/>
      <c r="F49" s="280"/>
      <c r="G49" s="280"/>
      <c r="H49" s="280"/>
      <c r="I49" s="280"/>
      <c r="J49" s="280"/>
      <c r="K49" s="280"/>
      <c r="L49" s="281"/>
    </row>
    <row r="50" spans="1:12" ht="15" customHeight="1">
      <c r="A50" s="70"/>
      <c r="B50" s="279"/>
      <c r="C50" s="298"/>
      <c r="D50" s="279"/>
      <c r="E50" s="280"/>
      <c r="F50" s="280"/>
      <c r="G50" s="280"/>
      <c r="H50" s="280"/>
      <c r="I50" s="280"/>
      <c r="J50" s="280"/>
      <c r="K50" s="280"/>
      <c r="L50" s="281"/>
    </row>
    <row r="51" spans="1:12" ht="15" customHeight="1">
      <c r="A51" s="70"/>
      <c r="B51" s="279"/>
      <c r="C51" s="298"/>
      <c r="D51" s="279"/>
      <c r="E51" s="280"/>
      <c r="F51" s="280"/>
      <c r="G51" s="280"/>
      <c r="H51" s="280"/>
      <c r="I51" s="280"/>
      <c r="J51" s="280"/>
      <c r="K51" s="280"/>
      <c r="L51" s="281"/>
    </row>
    <row r="52" spans="1:12" ht="15" customHeight="1">
      <c r="A52" s="70"/>
      <c r="B52" s="294"/>
      <c r="C52" s="299"/>
      <c r="D52" s="294"/>
      <c r="E52" s="295"/>
      <c r="F52" s="295"/>
      <c r="G52" s="295"/>
      <c r="H52" s="295"/>
      <c r="I52" s="295"/>
      <c r="J52" s="295"/>
      <c r="K52" s="295"/>
      <c r="L52" s="296"/>
    </row>
    <row r="53" spans="1:12" ht="15" customHeight="1">
      <c r="A53" s="70"/>
      <c r="B53" s="285" t="s">
        <v>22</v>
      </c>
      <c r="C53" s="286"/>
      <c r="D53" s="276" t="s">
        <v>23</v>
      </c>
      <c r="E53" s="277"/>
      <c r="F53" s="277"/>
      <c r="G53" s="277"/>
      <c r="H53" s="277"/>
      <c r="I53" s="277"/>
      <c r="J53" s="277"/>
      <c r="K53" s="277"/>
      <c r="L53" s="278"/>
    </row>
    <row r="54" spans="1:12" ht="15" customHeight="1">
      <c r="A54" s="70"/>
      <c r="B54" s="287"/>
      <c r="C54" s="288"/>
      <c r="D54" s="279"/>
      <c r="E54" s="280"/>
      <c r="F54" s="280"/>
      <c r="G54" s="280"/>
      <c r="H54" s="280"/>
      <c r="I54" s="280"/>
      <c r="J54" s="280"/>
      <c r="K54" s="280"/>
      <c r="L54" s="281"/>
    </row>
    <row r="55" spans="1:12" ht="15" customHeight="1">
      <c r="A55" s="70"/>
      <c r="B55" s="287"/>
      <c r="C55" s="288"/>
      <c r="D55" s="279"/>
      <c r="E55" s="280"/>
      <c r="F55" s="280"/>
      <c r="G55" s="280"/>
      <c r="H55" s="280"/>
      <c r="I55" s="280"/>
      <c r="J55" s="280"/>
      <c r="K55" s="280"/>
      <c r="L55" s="281"/>
    </row>
    <row r="56" spans="1:12" ht="15" customHeight="1">
      <c r="A56" s="70"/>
      <c r="B56" s="287"/>
      <c r="C56" s="288"/>
      <c r="D56" s="279"/>
      <c r="E56" s="280"/>
      <c r="F56" s="280"/>
      <c r="G56" s="280"/>
      <c r="H56" s="280"/>
      <c r="I56" s="280"/>
      <c r="J56" s="280"/>
      <c r="K56" s="280"/>
      <c r="L56" s="281"/>
    </row>
    <row r="57" spans="1:12" ht="15" customHeight="1">
      <c r="A57" s="70"/>
      <c r="B57" s="287"/>
      <c r="C57" s="288"/>
      <c r="D57" s="279"/>
      <c r="E57" s="280"/>
      <c r="F57" s="280"/>
      <c r="G57" s="280"/>
      <c r="H57" s="280"/>
      <c r="I57" s="280"/>
      <c r="J57" s="280"/>
      <c r="K57" s="280"/>
      <c r="L57" s="281"/>
    </row>
    <row r="58" spans="1:12" ht="15" customHeight="1">
      <c r="A58" s="70"/>
      <c r="B58" s="287"/>
      <c r="C58" s="288"/>
      <c r="D58" s="279"/>
      <c r="E58" s="280"/>
      <c r="F58" s="280"/>
      <c r="G58" s="280"/>
      <c r="H58" s="280"/>
      <c r="I58" s="280"/>
      <c r="J58" s="280"/>
      <c r="K58" s="280"/>
      <c r="L58" s="281"/>
    </row>
    <row r="59" spans="1:12" ht="15" customHeight="1">
      <c r="A59" s="70"/>
      <c r="B59" s="287"/>
      <c r="C59" s="288"/>
      <c r="D59" s="279"/>
      <c r="E59" s="280"/>
      <c r="F59" s="280"/>
      <c r="G59" s="280"/>
      <c r="H59" s="280"/>
      <c r="I59" s="280"/>
      <c r="J59" s="280"/>
      <c r="K59" s="280"/>
      <c r="L59" s="281"/>
    </row>
    <row r="60" spans="1:12" ht="15" customHeight="1">
      <c r="A60" s="70"/>
      <c r="B60" s="287"/>
      <c r="C60" s="288"/>
      <c r="D60" s="279"/>
      <c r="E60" s="280"/>
      <c r="F60" s="280"/>
      <c r="G60" s="280"/>
      <c r="H60" s="280"/>
      <c r="I60" s="280"/>
      <c r="J60" s="280"/>
      <c r="K60" s="280"/>
      <c r="L60" s="281"/>
    </row>
    <row r="61" spans="1:12" ht="15" customHeight="1">
      <c r="A61" s="70"/>
      <c r="B61" s="287"/>
      <c r="C61" s="288"/>
      <c r="D61" s="279"/>
      <c r="E61" s="280"/>
      <c r="F61" s="280"/>
      <c r="G61" s="280"/>
      <c r="H61" s="280"/>
      <c r="I61" s="280"/>
      <c r="J61" s="280"/>
      <c r="K61" s="280"/>
      <c r="L61" s="281"/>
    </row>
    <row r="62" spans="1:12" ht="15" customHeight="1">
      <c r="A62" s="70"/>
      <c r="B62" s="287"/>
      <c r="C62" s="288"/>
      <c r="D62" s="279"/>
      <c r="E62" s="280"/>
      <c r="F62" s="280"/>
      <c r="G62" s="280"/>
      <c r="H62" s="280"/>
      <c r="I62" s="280"/>
      <c r="J62" s="280"/>
      <c r="K62" s="280"/>
      <c r="L62" s="281"/>
    </row>
    <row r="63" spans="1:12" ht="15" customHeight="1">
      <c r="A63" s="70"/>
      <c r="B63" s="287"/>
      <c r="C63" s="288"/>
      <c r="D63" s="279"/>
      <c r="E63" s="280"/>
      <c r="F63" s="280"/>
      <c r="G63" s="280"/>
      <c r="H63" s="280"/>
      <c r="I63" s="280"/>
      <c r="J63" s="280"/>
      <c r="K63" s="280"/>
      <c r="L63" s="281"/>
    </row>
    <row r="64" spans="1:12" ht="15" customHeight="1">
      <c r="A64" s="70"/>
      <c r="B64" s="287"/>
      <c r="C64" s="288"/>
      <c r="D64" s="279"/>
      <c r="E64" s="280"/>
      <c r="F64" s="280"/>
      <c r="G64" s="280"/>
      <c r="H64" s="280"/>
      <c r="I64" s="280"/>
      <c r="J64" s="280"/>
      <c r="K64" s="280"/>
      <c r="L64" s="281"/>
    </row>
    <row r="65" spans="1:12" ht="15" customHeight="1">
      <c r="A65" s="70"/>
      <c r="B65" s="287"/>
      <c r="C65" s="288"/>
      <c r="D65" s="279"/>
      <c r="E65" s="280"/>
      <c r="F65" s="280"/>
      <c r="G65" s="280"/>
      <c r="H65" s="280"/>
      <c r="I65" s="280"/>
      <c r="J65" s="280"/>
      <c r="K65" s="280"/>
      <c r="L65" s="281"/>
    </row>
    <row r="66" spans="1:12" ht="15" customHeight="1" thickBot="1">
      <c r="A66" s="71"/>
      <c r="B66" s="289"/>
      <c r="C66" s="290"/>
      <c r="D66" s="282"/>
      <c r="E66" s="283"/>
      <c r="F66" s="283"/>
      <c r="G66" s="283"/>
      <c r="H66" s="283"/>
      <c r="I66" s="283"/>
      <c r="J66" s="283"/>
      <c r="K66" s="283"/>
      <c r="L66" s="284"/>
    </row>
    <row r="67" spans="1:12" ht="15" customHeight="1"/>
    <row r="68" spans="1:12" ht="15" customHeight="1">
      <c r="B68" s="272" t="s">
        <v>24</v>
      </c>
      <c r="C68" s="273"/>
      <c r="D68" s="273"/>
      <c r="E68" s="273"/>
      <c r="F68" s="273"/>
      <c r="G68" s="273"/>
      <c r="H68" s="273"/>
      <c r="I68" s="273"/>
      <c r="J68" s="273"/>
      <c r="K68" s="273"/>
      <c r="L68" s="274"/>
    </row>
    <row r="69" spans="1:12" ht="15" customHeight="1">
      <c r="A69" s="2"/>
      <c r="B69" s="2"/>
      <c r="C69" s="2"/>
      <c r="D69" s="2"/>
      <c r="E69" s="2"/>
      <c r="F69" s="2"/>
      <c r="G69" s="2"/>
      <c r="H69" s="2"/>
      <c r="I69" s="2"/>
      <c r="J69" s="2"/>
      <c r="K69" s="2"/>
      <c r="L69" s="2"/>
    </row>
    <row r="70" spans="1:12" ht="15" customHeight="1">
      <c r="B70" s="275" t="s">
        <v>25</v>
      </c>
      <c r="C70" s="275"/>
      <c r="D70" s="275"/>
      <c r="E70" s="275"/>
      <c r="F70" s="275"/>
      <c r="G70" s="275"/>
      <c r="H70" s="275"/>
      <c r="I70" s="275"/>
      <c r="J70" s="275"/>
      <c r="K70" s="275"/>
      <c r="L70" s="275"/>
    </row>
    <row r="71" spans="1:12" ht="15" customHeight="1">
      <c r="B71" s="275"/>
      <c r="C71" s="275"/>
      <c r="D71" s="275"/>
      <c r="E71" s="275"/>
      <c r="F71" s="275"/>
      <c r="G71" s="275"/>
      <c r="H71" s="275"/>
      <c r="I71" s="275"/>
      <c r="J71" s="275"/>
      <c r="K71" s="275"/>
      <c r="L71" s="275"/>
    </row>
    <row r="72" spans="1:12" ht="15" customHeight="1">
      <c r="B72" s="275"/>
      <c r="C72" s="275"/>
      <c r="D72" s="275"/>
      <c r="E72" s="275"/>
      <c r="F72" s="275"/>
      <c r="G72" s="275"/>
      <c r="H72" s="275"/>
      <c r="I72" s="275"/>
      <c r="J72" s="275"/>
      <c r="K72" s="275"/>
      <c r="L72" s="275"/>
    </row>
    <row r="73" spans="1:12" ht="15" customHeight="1">
      <c r="B73" s="275"/>
      <c r="C73" s="275"/>
      <c r="D73" s="275"/>
      <c r="E73" s="275"/>
      <c r="F73" s="275"/>
      <c r="G73" s="275"/>
      <c r="H73" s="275"/>
      <c r="I73" s="275"/>
      <c r="J73" s="275"/>
      <c r="K73" s="275"/>
      <c r="L73" s="275"/>
    </row>
    <row r="74" spans="1:12" ht="15" customHeight="1">
      <c r="B74" s="275"/>
      <c r="C74" s="275"/>
      <c r="D74" s="275"/>
      <c r="E74" s="275"/>
      <c r="F74" s="275"/>
      <c r="G74" s="275"/>
      <c r="H74" s="275"/>
      <c r="I74" s="275"/>
      <c r="J74" s="275"/>
      <c r="K74" s="275"/>
      <c r="L74" s="275"/>
    </row>
    <row r="75" spans="1:12" ht="15" customHeight="1">
      <c r="B75" s="275"/>
      <c r="C75" s="275"/>
      <c r="D75" s="275"/>
      <c r="E75" s="275"/>
      <c r="F75" s="275"/>
      <c r="G75" s="275"/>
      <c r="H75" s="275"/>
      <c r="I75" s="275"/>
      <c r="J75" s="275"/>
      <c r="K75" s="275"/>
      <c r="L75" s="275"/>
    </row>
    <row r="76" spans="1:12" ht="15" customHeight="1">
      <c r="B76" s="275"/>
      <c r="C76" s="275"/>
      <c r="D76" s="275"/>
      <c r="E76" s="275"/>
      <c r="F76" s="275"/>
      <c r="G76" s="275"/>
      <c r="H76" s="275"/>
      <c r="I76" s="275"/>
      <c r="J76" s="275"/>
      <c r="K76" s="275"/>
      <c r="L76" s="275"/>
    </row>
    <row r="77" spans="1:12" ht="15" customHeight="1">
      <c r="B77" s="275"/>
      <c r="C77" s="275"/>
      <c r="D77" s="275"/>
      <c r="E77" s="275"/>
      <c r="F77" s="275"/>
      <c r="G77" s="275"/>
      <c r="H77" s="275"/>
      <c r="I77" s="275"/>
      <c r="J77" s="275"/>
      <c r="K77" s="275"/>
      <c r="L77" s="275"/>
    </row>
    <row r="78" spans="1:12" ht="15" customHeight="1"/>
    <row r="79" spans="1:12" ht="15" customHeight="1">
      <c r="B79" s="272" t="s">
        <v>26</v>
      </c>
      <c r="C79" s="273"/>
      <c r="D79" s="273"/>
      <c r="E79" s="273"/>
      <c r="F79" s="273"/>
      <c r="G79" s="273"/>
      <c r="H79" s="273"/>
      <c r="I79" s="273"/>
      <c r="J79" s="273"/>
      <c r="K79" s="273"/>
      <c r="L79" s="274"/>
    </row>
    <row r="80" spans="1:12" ht="15" customHeight="1">
      <c r="A80" s="2"/>
      <c r="B80" s="2"/>
      <c r="C80" s="2"/>
      <c r="D80" s="2"/>
      <c r="E80" s="2"/>
      <c r="F80" s="2"/>
      <c r="G80" s="2"/>
      <c r="H80" s="2"/>
      <c r="I80" s="2"/>
      <c r="J80" s="2"/>
      <c r="K80" s="2"/>
      <c r="L80" s="2"/>
    </row>
    <row r="81" spans="1:14" ht="15" customHeight="1">
      <c r="B81" s="13"/>
      <c r="C81" s="275" t="s">
        <v>27</v>
      </c>
      <c r="D81" s="275"/>
      <c r="E81" s="275"/>
      <c r="F81" s="275"/>
      <c r="G81" s="275"/>
      <c r="H81" s="275"/>
      <c r="I81" s="275"/>
      <c r="J81" s="275"/>
      <c r="K81" s="275"/>
      <c r="L81" s="275"/>
    </row>
    <row r="82" spans="1:14" ht="15" customHeight="1">
      <c r="C82" s="275"/>
      <c r="D82" s="275"/>
      <c r="E82" s="275"/>
      <c r="F82" s="275"/>
      <c r="G82" s="275"/>
      <c r="H82" s="275"/>
      <c r="I82" s="275"/>
      <c r="J82" s="275"/>
      <c r="K82" s="275"/>
      <c r="L82" s="275"/>
    </row>
    <row r="83" spans="1:14" ht="15" customHeight="1">
      <c r="C83" s="275"/>
      <c r="D83" s="275"/>
      <c r="E83" s="275"/>
      <c r="F83" s="275"/>
      <c r="G83" s="275"/>
      <c r="H83" s="275"/>
      <c r="I83" s="275"/>
      <c r="J83" s="275"/>
      <c r="K83" s="275"/>
      <c r="L83" s="275"/>
    </row>
    <row r="84" spans="1:14" ht="15" customHeight="1">
      <c r="C84" s="275"/>
      <c r="D84" s="275"/>
      <c r="E84" s="275"/>
      <c r="F84" s="275"/>
      <c r="G84" s="275"/>
      <c r="H84" s="275"/>
      <c r="I84" s="275"/>
      <c r="J84" s="275"/>
      <c r="K84" s="275"/>
      <c r="L84" s="275"/>
    </row>
    <row r="85" spans="1:14" ht="15" customHeight="1">
      <c r="C85" s="275"/>
      <c r="D85" s="275"/>
      <c r="E85" s="275"/>
      <c r="F85" s="275"/>
      <c r="G85" s="275"/>
      <c r="H85" s="275"/>
      <c r="I85" s="275"/>
      <c r="J85" s="275"/>
      <c r="K85" s="275"/>
      <c r="L85" s="275"/>
    </row>
    <row r="86" spans="1:14" ht="15" customHeight="1">
      <c r="C86" s="275"/>
      <c r="D86" s="275"/>
      <c r="E86" s="275"/>
      <c r="F86" s="275"/>
      <c r="G86" s="275"/>
      <c r="H86" s="275"/>
      <c r="I86" s="275"/>
      <c r="J86" s="275"/>
      <c r="K86" s="275"/>
      <c r="L86" s="275"/>
      <c r="N86" s="12"/>
    </row>
    <row r="87" spans="1:14" ht="15" customHeight="1">
      <c r="B87" s="8"/>
      <c r="C87" s="300" t="s">
        <v>28</v>
      </c>
      <c r="D87" s="301"/>
      <c r="E87" s="301"/>
      <c r="F87" s="301"/>
      <c r="G87" s="301"/>
      <c r="H87" s="301"/>
      <c r="I87" s="301"/>
      <c r="J87" s="301"/>
      <c r="K87" s="301"/>
      <c r="L87" s="302"/>
      <c r="N87" s="12"/>
    </row>
    <row r="88" spans="1:14" ht="15" customHeight="1">
      <c r="C88" s="303"/>
      <c r="D88" s="304"/>
      <c r="E88" s="304"/>
      <c r="F88" s="304"/>
      <c r="G88" s="304"/>
      <c r="H88" s="304"/>
      <c r="I88" s="304"/>
      <c r="J88" s="304"/>
      <c r="K88" s="304"/>
      <c r="L88" s="305"/>
      <c r="N88" s="12"/>
    </row>
    <row r="89" spans="1:14" ht="15" customHeight="1">
      <c r="B89" s="78"/>
      <c r="C89" s="300" t="s">
        <v>29</v>
      </c>
      <c r="D89" s="301"/>
      <c r="E89" s="301"/>
      <c r="F89" s="301"/>
      <c r="G89" s="301"/>
      <c r="H89" s="301"/>
      <c r="I89" s="301"/>
      <c r="J89" s="301"/>
      <c r="K89" s="301"/>
      <c r="L89" s="302"/>
      <c r="N89" s="12"/>
    </row>
    <row r="90" spans="1:14" ht="15" customHeight="1">
      <c r="C90" s="303"/>
      <c r="D90" s="304"/>
      <c r="E90" s="304"/>
      <c r="F90" s="304"/>
      <c r="G90" s="304"/>
      <c r="H90" s="304"/>
      <c r="I90" s="304"/>
      <c r="J90" s="304"/>
      <c r="K90" s="304"/>
      <c r="L90" s="305"/>
      <c r="N90" s="12"/>
    </row>
    <row r="91" spans="1:14" ht="15" customHeight="1"/>
    <row r="92" spans="1:14" ht="15" customHeight="1">
      <c r="B92" s="272" t="s">
        <v>30</v>
      </c>
      <c r="C92" s="273"/>
      <c r="D92" s="273"/>
      <c r="E92" s="273"/>
      <c r="F92" s="273"/>
      <c r="G92" s="273"/>
      <c r="H92" s="273"/>
      <c r="I92" s="273"/>
      <c r="J92" s="273"/>
      <c r="K92" s="273"/>
      <c r="L92" s="274"/>
    </row>
    <row r="93" spans="1:14" ht="15" customHeight="1">
      <c r="A93" s="2"/>
      <c r="B93" s="2"/>
      <c r="C93" s="2"/>
      <c r="D93" s="2"/>
      <c r="E93" s="2"/>
      <c r="F93" s="2"/>
      <c r="G93" s="2"/>
      <c r="H93" s="2"/>
      <c r="I93" s="2"/>
      <c r="J93" s="2"/>
      <c r="K93" s="2"/>
      <c r="L93" s="2"/>
    </row>
    <row r="94" spans="1:14" ht="15" customHeight="1">
      <c r="B94" s="275" t="s">
        <v>31</v>
      </c>
      <c r="C94" s="275"/>
      <c r="D94" s="275"/>
      <c r="E94" s="275"/>
      <c r="F94" s="275"/>
      <c r="G94" s="275"/>
      <c r="H94" s="275"/>
      <c r="I94" s="275"/>
      <c r="J94" s="275"/>
      <c r="K94" s="275"/>
      <c r="L94" s="275"/>
    </row>
    <row r="95" spans="1:14" ht="15" customHeight="1">
      <c r="B95" s="275"/>
      <c r="C95" s="275"/>
      <c r="D95" s="275"/>
      <c r="E95" s="275"/>
      <c r="F95" s="275"/>
      <c r="G95" s="275"/>
      <c r="H95" s="275"/>
      <c r="I95" s="275"/>
      <c r="J95" s="275"/>
      <c r="K95" s="275"/>
      <c r="L95" s="275"/>
    </row>
    <row r="96" spans="1:14" ht="15" customHeight="1">
      <c r="B96" s="275"/>
      <c r="C96" s="275"/>
      <c r="D96" s="275"/>
      <c r="E96" s="275"/>
      <c r="F96" s="275"/>
      <c r="G96" s="275"/>
      <c r="H96" s="275"/>
      <c r="I96" s="275"/>
      <c r="J96" s="275"/>
      <c r="K96" s="275"/>
      <c r="L96" s="275"/>
    </row>
    <row r="97" spans="1:12" ht="15" customHeight="1">
      <c r="B97" s="275"/>
      <c r="C97" s="275"/>
      <c r="D97" s="275"/>
      <c r="E97" s="275"/>
      <c r="F97" s="275"/>
      <c r="G97" s="275"/>
      <c r="H97" s="275"/>
      <c r="I97" s="275"/>
      <c r="J97" s="275"/>
      <c r="K97" s="275"/>
      <c r="L97" s="275"/>
    </row>
    <row r="98" spans="1:12" ht="15" customHeight="1">
      <c r="B98" s="275"/>
      <c r="C98" s="275"/>
      <c r="D98" s="275"/>
      <c r="E98" s="275"/>
      <c r="F98" s="275"/>
      <c r="G98" s="275"/>
      <c r="H98" s="275"/>
      <c r="I98" s="275"/>
      <c r="J98" s="275"/>
      <c r="K98" s="275"/>
      <c r="L98" s="275"/>
    </row>
    <row r="99" spans="1:12" ht="15" customHeight="1"/>
    <row r="100" spans="1:12" ht="15" customHeight="1">
      <c r="B100" s="272" t="s">
        <v>32</v>
      </c>
      <c r="C100" s="273"/>
      <c r="D100" s="273"/>
      <c r="E100" s="273"/>
      <c r="F100" s="273"/>
      <c r="G100" s="273"/>
      <c r="H100" s="273"/>
      <c r="I100" s="273"/>
      <c r="J100" s="273"/>
      <c r="K100" s="273"/>
      <c r="L100" s="274"/>
    </row>
    <row r="101" spans="1:12" ht="15" customHeight="1">
      <c r="A101" s="2"/>
      <c r="B101" s="2"/>
      <c r="C101" s="2"/>
      <c r="D101" s="2"/>
      <c r="E101" s="2"/>
      <c r="F101" s="2"/>
      <c r="G101" s="2"/>
      <c r="H101" s="2"/>
      <c r="I101" s="2"/>
      <c r="J101" s="2"/>
      <c r="K101" s="2"/>
      <c r="L101" s="2"/>
    </row>
    <row r="102" spans="1:12" ht="15" customHeight="1">
      <c r="B102" s="275" t="s">
        <v>33</v>
      </c>
      <c r="C102" s="275"/>
      <c r="D102" s="275"/>
      <c r="E102" s="275"/>
      <c r="F102" s="275"/>
      <c r="G102" s="275"/>
      <c r="H102" s="275"/>
      <c r="I102" s="275"/>
      <c r="J102" s="275"/>
      <c r="K102" s="275"/>
      <c r="L102" s="275"/>
    </row>
    <row r="103" spans="1:12" ht="15" customHeight="1">
      <c r="B103" s="275"/>
      <c r="C103" s="275"/>
      <c r="D103" s="275"/>
      <c r="E103" s="275"/>
      <c r="F103" s="275"/>
      <c r="G103" s="275"/>
      <c r="H103" s="275"/>
      <c r="I103" s="275"/>
      <c r="J103" s="275"/>
      <c r="K103" s="275"/>
      <c r="L103" s="275"/>
    </row>
    <row r="104" spans="1:12" ht="15" customHeight="1">
      <c r="B104" s="275"/>
      <c r="C104" s="275"/>
      <c r="D104" s="275"/>
      <c r="E104" s="275"/>
      <c r="F104" s="275"/>
      <c r="G104" s="275"/>
      <c r="H104" s="275"/>
      <c r="I104" s="275"/>
      <c r="J104" s="275"/>
      <c r="K104" s="275"/>
      <c r="L104" s="275"/>
    </row>
    <row r="105" spans="1:12" ht="15" customHeight="1">
      <c r="B105" s="275"/>
      <c r="C105" s="275"/>
      <c r="D105" s="275"/>
      <c r="E105" s="275"/>
      <c r="F105" s="275"/>
      <c r="G105" s="275"/>
      <c r="H105" s="275"/>
      <c r="I105" s="275"/>
      <c r="J105" s="275"/>
      <c r="K105" s="275"/>
      <c r="L105" s="275"/>
    </row>
    <row r="106" spans="1:12" ht="15" customHeight="1">
      <c r="B106" s="275"/>
      <c r="C106" s="275"/>
      <c r="D106" s="275"/>
      <c r="E106" s="275"/>
      <c r="F106" s="275"/>
      <c r="G106" s="275"/>
      <c r="H106" s="275"/>
      <c r="I106" s="275"/>
      <c r="J106" s="275"/>
      <c r="K106" s="275"/>
      <c r="L106" s="275"/>
    </row>
    <row r="107" spans="1:12" ht="15" customHeight="1">
      <c r="B107" s="275"/>
      <c r="C107" s="275"/>
      <c r="D107" s="275"/>
      <c r="E107" s="275"/>
      <c r="F107" s="275"/>
      <c r="G107" s="275"/>
      <c r="H107" s="275"/>
      <c r="I107" s="275"/>
      <c r="J107" s="275"/>
      <c r="K107" s="275"/>
      <c r="L107" s="275"/>
    </row>
    <row r="108" spans="1:12" ht="15" customHeight="1">
      <c r="B108" s="275"/>
      <c r="C108" s="275"/>
      <c r="D108" s="275"/>
      <c r="E108" s="275"/>
      <c r="F108" s="275"/>
      <c r="G108" s="275"/>
      <c r="H108" s="275"/>
      <c r="I108" s="275"/>
      <c r="J108" s="275"/>
      <c r="K108" s="275"/>
      <c r="L108" s="275"/>
    </row>
    <row r="109" spans="1:12" ht="15" customHeight="1">
      <c r="B109" s="275"/>
      <c r="C109" s="275"/>
      <c r="D109" s="275"/>
      <c r="E109" s="275"/>
      <c r="F109" s="275"/>
      <c r="G109" s="275"/>
      <c r="H109" s="275"/>
      <c r="I109" s="275"/>
      <c r="J109" s="275"/>
      <c r="K109" s="275"/>
      <c r="L109" s="275"/>
    </row>
    <row r="110" spans="1:12" ht="15" customHeight="1">
      <c r="B110" s="275"/>
      <c r="C110" s="275"/>
      <c r="D110" s="275"/>
      <c r="E110" s="275"/>
      <c r="F110" s="275"/>
      <c r="G110" s="275"/>
      <c r="H110" s="275"/>
      <c r="I110" s="275"/>
      <c r="J110" s="275"/>
      <c r="K110" s="275"/>
      <c r="L110" s="275"/>
    </row>
    <row r="111" spans="1:12" ht="15" customHeight="1">
      <c r="B111" s="275"/>
      <c r="C111" s="275"/>
      <c r="D111" s="275"/>
      <c r="E111" s="275"/>
      <c r="F111" s="275"/>
      <c r="G111" s="275"/>
      <c r="H111" s="275"/>
      <c r="I111" s="275"/>
      <c r="J111" s="275"/>
      <c r="K111" s="275"/>
      <c r="L111" s="275"/>
    </row>
    <row r="112" spans="1:12" ht="15" customHeight="1">
      <c r="B112" s="91"/>
      <c r="C112" s="92"/>
      <c r="D112" s="92"/>
      <c r="E112" s="92"/>
      <c r="F112" s="92"/>
      <c r="G112" s="92"/>
      <c r="H112" s="92"/>
      <c r="I112" s="92"/>
      <c r="J112" s="92"/>
      <c r="K112" s="92"/>
      <c r="L112" s="93"/>
    </row>
    <row r="113" spans="1:12" ht="15" customHeight="1">
      <c r="B113" s="272" t="s">
        <v>34</v>
      </c>
      <c r="C113" s="273"/>
      <c r="D113" s="273"/>
      <c r="E113" s="273"/>
      <c r="F113" s="273"/>
      <c r="G113" s="273"/>
      <c r="H113" s="273"/>
      <c r="I113" s="273"/>
      <c r="J113" s="273"/>
      <c r="K113" s="273"/>
      <c r="L113" s="274"/>
    </row>
    <row r="114" spans="1:12" ht="15" customHeight="1">
      <c r="A114" s="2"/>
      <c r="B114" s="2"/>
      <c r="C114" s="2"/>
      <c r="D114" s="2"/>
      <c r="E114" s="2"/>
      <c r="F114" s="2"/>
      <c r="G114" s="2"/>
      <c r="H114" s="2"/>
      <c r="I114" s="2"/>
      <c r="J114" s="2"/>
      <c r="K114" s="2"/>
      <c r="L114" s="2"/>
    </row>
    <row r="115" spans="1:12" ht="15" customHeight="1">
      <c r="B115" s="300" t="s">
        <v>35</v>
      </c>
      <c r="C115" s="301"/>
      <c r="D115" s="301"/>
      <c r="E115" s="301"/>
      <c r="F115" s="301"/>
      <c r="G115" s="301"/>
      <c r="H115" s="301"/>
      <c r="I115" s="301"/>
      <c r="J115" s="301"/>
      <c r="K115" s="301"/>
      <c r="L115" s="302"/>
    </row>
    <row r="116" spans="1:12" ht="15" customHeight="1">
      <c r="B116" s="310"/>
      <c r="C116" s="311"/>
      <c r="D116" s="311"/>
      <c r="E116" s="311"/>
      <c r="F116" s="311"/>
      <c r="G116" s="311"/>
      <c r="H116" s="311"/>
      <c r="I116" s="311"/>
      <c r="J116" s="311"/>
      <c r="K116" s="311"/>
      <c r="L116" s="312"/>
    </row>
    <row r="117" spans="1:12" ht="15" customHeight="1">
      <c r="B117" s="310"/>
      <c r="C117" s="311"/>
      <c r="D117" s="311"/>
      <c r="E117" s="311"/>
      <c r="F117" s="311"/>
      <c r="G117" s="311"/>
      <c r="H117" s="311"/>
      <c r="I117" s="311"/>
      <c r="J117" s="311"/>
      <c r="K117" s="311"/>
      <c r="L117" s="312"/>
    </row>
    <row r="118" spans="1:12" ht="15" customHeight="1">
      <c r="B118" s="310"/>
      <c r="C118" s="311"/>
      <c r="D118" s="311"/>
      <c r="E118" s="311"/>
      <c r="F118" s="311"/>
      <c r="G118" s="311"/>
      <c r="H118" s="311"/>
      <c r="I118" s="311"/>
      <c r="J118" s="311"/>
      <c r="K118" s="311"/>
      <c r="L118" s="312"/>
    </row>
    <row r="119" spans="1:12" ht="15" customHeight="1">
      <c r="B119" s="310"/>
      <c r="C119" s="311"/>
      <c r="D119" s="311"/>
      <c r="E119" s="311"/>
      <c r="F119" s="311"/>
      <c r="G119" s="311"/>
      <c r="H119" s="311"/>
      <c r="I119" s="311"/>
      <c r="J119" s="311"/>
      <c r="K119" s="311"/>
      <c r="L119" s="312"/>
    </row>
    <row r="120" spans="1:12" ht="15" customHeight="1">
      <c r="B120" s="310"/>
      <c r="C120" s="311"/>
      <c r="D120" s="311"/>
      <c r="E120" s="311"/>
      <c r="F120" s="311"/>
      <c r="G120" s="311"/>
      <c r="H120" s="311"/>
      <c r="I120" s="311"/>
      <c r="J120" s="311"/>
      <c r="K120" s="311"/>
      <c r="L120" s="312"/>
    </row>
    <row r="121" spans="1:12" ht="15" customHeight="1">
      <c r="B121" s="310"/>
      <c r="C121" s="311"/>
      <c r="D121" s="311"/>
      <c r="E121" s="311"/>
      <c r="F121" s="311"/>
      <c r="G121" s="311"/>
      <c r="H121" s="311"/>
      <c r="I121" s="311"/>
      <c r="J121" s="311"/>
      <c r="K121" s="311"/>
      <c r="L121" s="312"/>
    </row>
    <row r="122" spans="1:12" ht="15" customHeight="1">
      <c r="B122" s="310"/>
      <c r="C122" s="311"/>
      <c r="D122" s="311"/>
      <c r="E122" s="311"/>
      <c r="F122" s="311"/>
      <c r="G122" s="311"/>
      <c r="H122" s="311"/>
      <c r="I122" s="311"/>
      <c r="J122" s="311"/>
      <c r="K122" s="311"/>
      <c r="L122" s="312"/>
    </row>
    <row r="123" spans="1:12" ht="15" customHeight="1">
      <c r="B123" s="310"/>
      <c r="C123" s="311"/>
      <c r="D123" s="311"/>
      <c r="E123" s="311"/>
      <c r="F123" s="311"/>
      <c r="G123" s="311"/>
      <c r="H123" s="311"/>
      <c r="I123" s="311"/>
      <c r="J123" s="311"/>
      <c r="K123" s="311"/>
      <c r="L123" s="312"/>
    </row>
    <row r="124" spans="1:12" ht="15" customHeight="1">
      <c r="B124" s="310"/>
      <c r="C124" s="311"/>
      <c r="D124" s="311"/>
      <c r="E124" s="311"/>
      <c r="F124" s="311"/>
      <c r="G124" s="311"/>
      <c r="H124" s="311"/>
      <c r="I124" s="311"/>
      <c r="J124" s="311"/>
      <c r="K124" s="311"/>
      <c r="L124" s="312"/>
    </row>
    <row r="125" spans="1:12" ht="15" customHeight="1">
      <c r="B125" s="310"/>
      <c r="C125" s="311"/>
      <c r="D125" s="311"/>
      <c r="E125" s="311"/>
      <c r="F125" s="311"/>
      <c r="G125" s="311"/>
      <c r="H125" s="311"/>
      <c r="I125" s="311"/>
      <c r="J125" s="311"/>
      <c r="K125" s="311"/>
      <c r="L125" s="312"/>
    </row>
    <row r="126" spans="1:12" ht="15" customHeight="1">
      <c r="B126" s="310"/>
      <c r="C126" s="311"/>
      <c r="D126" s="311"/>
      <c r="E126" s="311"/>
      <c r="F126" s="311"/>
      <c r="G126" s="311"/>
      <c r="H126" s="311"/>
      <c r="I126" s="311"/>
      <c r="J126" s="311"/>
      <c r="K126" s="311"/>
      <c r="L126" s="312"/>
    </row>
    <row r="127" spans="1:12" ht="15" customHeight="1">
      <c r="B127" s="310"/>
      <c r="C127" s="311"/>
      <c r="D127" s="311"/>
      <c r="E127" s="311"/>
      <c r="F127" s="311"/>
      <c r="G127" s="311"/>
      <c r="H127" s="311"/>
      <c r="I127" s="311"/>
      <c r="J127" s="311"/>
      <c r="K127" s="311"/>
      <c r="L127" s="312"/>
    </row>
    <row r="128" spans="1:12">
      <c r="B128" s="310"/>
      <c r="C128" s="311"/>
      <c r="D128" s="311"/>
      <c r="E128" s="311"/>
      <c r="F128" s="311"/>
      <c r="G128" s="311"/>
      <c r="H128" s="311"/>
      <c r="I128" s="311"/>
      <c r="J128" s="311"/>
      <c r="K128" s="311"/>
      <c r="L128" s="312"/>
    </row>
    <row r="129" spans="2:14">
      <c r="B129" s="310"/>
      <c r="C129" s="311"/>
      <c r="D129" s="311"/>
      <c r="E129" s="311"/>
      <c r="F129" s="311"/>
      <c r="G129" s="311"/>
      <c r="H129" s="311"/>
      <c r="I129" s="311"/>
      <c r="J129" s="311"/>
      <c r="K129" s="311"/>
      <c r="L129" s="312"/>
    </row>
    <row r="130" spans="2:14">
      <c r="B130" s="310"/>
      <c r="C130" s="311"/>
      <c r="D130" s="311"/>
      <c r="E130" s="311"/>
      <c r="F130" s="311"/>
      <c r="G130" s="311"/>
      <c r="H130" s="311"/>
      <c r="I130" s="311"/>
      <c r="J130" s="311"/>
      <c r="K130" s="311"/>
      <c r="L130" s="312"/>
    </row>
    <row r="131" spans="2:14">
      <c r="B131" s="310"/>
      <c r="C131" s="311"/>
      <c r="D131" s="311"/>
      <c r="E131" s="311"/>
      <c r="F131" s="311"/>
      <c r="G131" s="311"/>
      <c r="H131" s="311"/>
      <c r="I131" s="311"/>
      <c r="J131" s="311"/>
      <c r="K131" s="311"/>
      <c r="L131" s="312"/>
    </row>
    <row r="132" spans="2:14">
      <c r="B132" s="310"/>
      <c r="C132" s="311"/>
      <c r="D132" s="311"/>
      <c r="E132" s="311"/>
      <c r="F132" s="311"/>
      <c r="G132" s="311"/>
      <c r="H132" s="311"/>
      <c r="I132" s="311"/>
      <c r="J132" s="311"/>
      <c r="K132" s="311"/>
      <c r="L132" s="312"/>
    </row>
    <row r="133" spans="2:14">
      <c r="B133" s="310"/>
      <c r="C133" s="311"/>
      <c r="D133" s="311"/>
      <c r="E133" s="311"/>
      <c r="F133" s="311"/>
      <c r="G133" s="311"/>
      <c r="H133" s="311"/>
      <c r="I133" s="311"/>
      <c r="J133" s="311"/>
      <c r="K133" s="311"/>
      <c r="L133" s="312"/>
    </row>
    <row r="134" spans="2:14">
      <c r="B134" s="310"/>
      <c r="C134" s="311"/>
      <c r="D134" s="311"/>
      <c r="E134" s="311"/>
      <c r="F134" s="311"/>
      <c r="G134" s="311"/>
      <c r="H134" s="311"/>
      <c r="I134" s="311"/>
      <c r="J134" s="311"/>
      <c r="K134" s="311"/>
      <c r="L134" s="312"/>
    </row>
    <row r="135" spans="2:14">
      <c r="B135" s="310"/>
      <c r="C135" s="311"/>
      <c r="D135" s="311"/>
      <c r="E135" s="311"/>
      <c r="F135" s="311"/>
      <c r="G135" s="311"/>
      <c r="H135" s="311"/>
      <c r="I135" s="311"/>
      <c r="J135" s="311"/>
      <c r="K135" s="311"/>
      <c r="L135" s="312"/>
    </row>
    <row r="136" spans="2:14">
      <c r="B136" s="303"/>
      <c r="C136" s="304"/>
      <c r="D136" s="304"/>
      <c r="E136" s="304"/>
      <c r="F136" s="304"/>
      <c r="G136" s="304"/>
      <c r="H136" s="304"/>
      <c r="I136" s="304"/>
      <c r="J136" s="304"/>
      <c r="K136" s="304"/>
      <c r="L136" s="305"/>
    </row>
    <row r="138" spans="2:14">
      <c r="B138" s="267" t="s">
        <v>36</v>
      </c>
      <c r="C138" s="268"/>
      <c r="D138" s="268"/>
      <c r="E138" s="268"/>
      <c r="F138" s="268"/>
      <c r="G138" s="268"/>
      <c r="H138" s="268"/>
      <c r="I138" s="268"/>
      <c r="J138" s="268"/>
      <c r="K138" s="268"/>
      <c r="L138" s="269"/>
    </row>
    <row r="139" spans="2:14">
      <c r="B139" s="83"/>
      <c r="C139" s="83"/>
      <c r="D139" s="83"/>
      <c r="E139" s="83"/>
      <c r="F139" s="83"/>
      <c r="G139" s="83"/>
      <c r="H139" s="83"/>
      <c r="I139" s="83"/>
      <c r="J139" s="83"/>
      <c r="K139" s="83"/>
      <c r="L139" s="83"/>
    </row>
    <row r="140" spans="2:14">
      <c r="B140" s="270" t="s">
        <v>37</v>
      </c>
      <c r="C140" s="270"/>
      <c r="D140" s="270"/>
      <c r="E140" s="270"/>
      <c r="F140" s="270"/>
      <c r="G140" s="270"/>
      <c r="H140" s="270"/>
      <c r="I140" s="270"/>
      <c r="J140" s="270"/>
      <c r="K140" s="270"/>
      <c r="L140" s="270"/>
    </row>
    <row r="141" spans="2:14" s="73" customFormat="1">
      <c r="B141" s="83"/>
      <c r="C141" s="83"/>
      <c r="D141" s="83"/>
      <c r="E141" s="83"/>
      <c r="F141" s="83"/>
      <c r="G141" s="83"/>
      <c r="H141" s="83"/>
      <c r="I141" s="83"/>
      <c r="J141" s="83"/>
      <c r="K141" s="83"/>
      <c r="L141" s="83"/>
      <c r="N141" s="75"/>
    </row>
    <row r="142" spans="2:14">
      <c r="B142" s="84" t="s">
        <v>38</v>
      </c>
      <c r="C142" s="240" t="s">
        <v>39</v>
      </c>
      <c r="D142" s="241"/>
      <c r="E142" s="241"/>
      <c r="F142" s="242"/>
      <c r="G142" s="243" t="s">
        <v>40</v>
      </c>
      <c r="H142" s="244"/>
      <c r="I142" s="244"/>
      <c r="J142" s="244"/>
      <c r="K142" s="244"/>
      <c r="L142" s="245"/>
    </row>
    <row r="143" spans="2:14">
      <c r="B143" s="258" t="s">
        <v>41</v>
      </c>
      <c r="C143" s="252" t="s">
        <v>42</v>
      </c>
      <c r="D143" s="253"/>
      <c r="E143" s="253"/>
      <c r="F143" s="254"/>
      <c r="G143" s="246" t="s">
        <v>43</v>
      </c>
      <c r="H143" s="247"/>
      <c r="I143" s="247"/>
      <c r="J143" s="247"/>
      <c r="K143" s="247"/>
      <c r="L143" s="248"/>
    </row>
    <row r="144" spans="2:14">
      <c r="B144" s="260"/>
      <c r="C144" s="255"/>
      <c r="D144" s="256"/>
      <c r="E144" s="256"/>
      <c r="F144" s="257"/>
      <c r="G144" s="249"/>
      <c r="H144" s="250"/>
      <c r="I144" s="250"/>
      <c r="J144" s="250"/>
      <c r="K144" s="250"/>
      <c r="L144" s="251"/>
    </row>
    <row r="145" spans="2:12">
      <c r="B145" s="258" t="s">
        <v>44</v>
      </c>
      <c r="C145" s="252" t="s">
        <v>45</v>
      </c>
      <c r="D145" s="253"/>
      <c r="E145" s="253"/>
      <c r="F145" s="254"/>
      <c r="G145" s="246" t="s">
        <v>46</v>
      </c>
      <c r="H145" s="247"/>
      <c r="I145" s="247"/>
      <c r="J145" s="247"/>
      <c r="K145" s="247"/>
      <c r="L145" s="248"/>
    </row>
    <row r="146" spans="2:12">
      <c r="B146" s="259"/>
      <c r="C146" s="261"/>
      <c r="D146" s="262"/>
      <c r="E146" s="262"/>
      <c r="F146" s="263"/>
      <c r="G146" s="264"/>
      <c r="H146" s="265"/>
      <c r="I146" s="265"/>
      <c r="J146" s="265"/>
      <c r="K146" s="265"/>
      <c r="L146" s="266"/>
    </row>
    <row r="147" spans="2:12">
      <c r="B147" s="259"/>
      <c r="C147" s="261"/>
      <c r="D147" s="262"/>
      <c r="E147" s="262"/>
      <c r="F147" s="263"/>
      <c r="G147" s="264"/>
      <c r="H147" s="265"/>
      <c r="I147" s="265"/>
      <c r="J147" s="265"/>
      <c r="K147" s="265"/>
      <c r="L147" s="266"/>
    </row>
    <row r="148" spans="2:12">
      <c r="B148" s="260"/>
      <c r="C148" s="255"/>
      <c r="D148" s="256"/>
      <c r="E148" s="256"/>
      <c r="F148" s="257"/>
      <c r="G148" s="249"/>
      <c r="H148" s="250"/>
      <c r="I148" s="250"/>
      <c r="J148" s="250"/>
      <c r="K148" s="250"/>
      <c r="L148" s="251"/>
    </row>
    <row r="149" spans="2:12">
      <c r="B149" s="84" t="s">
        <v>47</v>
      </c>
      <c r="C149" s="240" t="s">
        <v>48</v>
      </c>
      <c r="D149" s="241"/>
      <c r="E149" s="241"/>
      <c r="F149" s="242"/>
      <c r="G149" s="243"/>
      <c r="H149" s="244"/>
      <c r="I149" s="244"/>
      <c r="J149" s="244"/>
      <c r="K149" s="244"/>
      <c r="L149" s="245"/>
    </row>
    <row r="150" spans="2:12">
      <c r="B150" s="84" t="s">
        <v>49</v>
      </c>
      <c r="C150" s="240" t="s">
        <v>50</v>
      </c>
      <c r="D150" s="241"/>
      <c r="E150" s="241"/>
      <c r="F150" s="242"/>
      <c r="G150" s="243"/>
      <c r="H150" s="244"/>
      <c r="I150" s="244"/>
      <c r="J150" s="244"/>
      <c r="K150" s="244"/>
      <c r="L150" s="245"/>
    </row>
    <row r="151" spans="2:12">
      <c r="B151" s="84" t="s">
        <v>51</v>
      </c>
      <c r="C151" s="240" t="s">
        <v>52</v>
      </c>
      <c r="D151" s="241"/>
      <c r="E151" s="241"/>
      <c r="F151" s="242"/>
      <c r="G151" s="243"/>
      <c r="H151" s="244"/>
      <c r="I151" s="244"/>
      <c r="J151" s="244"/>
      <c r="K151" s="244"/>
      <c r="L151" s="245"/>
    </row>
    <row r="152" spans="2:12">
      <c r="B152" s="84" t="s">
        <v>53</v>
      </c>
      <c r="C152" s="240" t="s">
        <v>54</v>
      </c>
      <c r="D152" s="241"/>
      <c r="E152" s="241"/>
      <c r="F152" s="242"/>
      <c r="G152" s="243"/>
      <c r="H152" s="244"/>
      <c r="I152" s="244"/>
      <c r="J152" s="244"/>
      <c r="K152" s="244"/>
      <c r="L152" s="245"/>
    </row>
    <row r="153" spans="2:12">
      <c r="B153" s="84" t="s">
        <v>55</v>
      </c>
      <c r="C153" s="240" t="s">
        <v>56</v>
      </c>
      <c r="D153" s="241"/>
      <c r="E153" s="241"/>
      <c r="F153" s="242"/>
      <c r="G153" s="243"/>
      <c r="H153" s="244"/>
      <c r="I153" s="244"/>
      <c r="J153" s="244"/>
      <c r="K153" s="244"/>
      <c r="L153" s="245"/>
    </row>
    <row r="154" spans="2:12">
      <c r="B154" s="84" t="s">
        <v>57</v>
      </c>
      <c r="C154" s="240" t="s">
        <v>58</v>
      </c>
      <c r="D154" s="241"/>
      <c r="E154" s="241"/>
      <c r="F154" s="242"/>
      <c r="G154" s="243"/>
      <c r="H154" s="244"/>
      <c r="I154" s="244"/>
      <c r="J154" s="244"/>
      <c r="K154" s="244"/>
      <c r="L154" s="245"/>
    </row>
    <row r="155" spans="2:12">
      <c r="B155" s="84" t="s">
        <v>59</v>
      </c>
      <c r="C155" s="240" t="s">
        <v>60</v>
      </c>
      <c r="D155" s="241"/>
      <c r="E155" s="241"/>
      <c r="F155" s="242"/>
      <c r="G155" s="243"/>
      <c r="H155" s="244"/>
      <c r="I155" s="244"/>
      <c r="J155" s="244"/>
      <c r="K155" s="244"/>
      <c r="L155" s="245"/>
    </row>
    <row r="156" spans="2:12">
      <c r="B156" s="84" t="s">
        <v>61</v>
      </c>
      <c r="C156" s="240" t="s">
        <v>62</v>
      </c>
      <c r="D156" s="241"/>
      <c r="E156" s="241"/>
      <c r="F156" s="242"/>
      <c r="G156" s="243" t="s">
        <v>63</v>
      </c>
      <c r="H156" s="244"/>
      <c r="I156" s="244"/>
      <c r="J156" s="244"/>
      <c r="K156" s="244"/>
      <c r="L156" s="245"/>
    </row>
    <row r="157" spans="2:12">
      <c r="B157" s="84" t="s">
        <v>64</v>
      </c>
      <c r="C157" s="240" t="s">
        <v>65</v>
      </c>
      <c r="D157" s="241"/>
      <c r="E157" s="241"/>
      <c r="F157" s="242"/>
      <c r="G157" s="243"/>
      <c r="H157" s="244"/>
      <c r="I157" s="244"/>
      <c r="J157" s="244"/>
      <c r="K157" s="244"/>
      <c r="L157" s="245"/>
    </row>
    <row r="158" spans="2:12">
      <c r="B158" s="258" t="s">
        <v>66</v>
      </c>
      <c r="C158" s="252" t="s">
        <v>67</v>
      </c>
      <c r="D158" s="253"/>
      <c r="E158" s="253"/>
      <c r="F158" s="254"/>
      <c r="G158" s="246" t="s">
        <v>68</v>
      </c>
      <c r="H158" s="247"/>
      <c r="I158" s="247"/>
      <c r="J158" s="247"/>
      <c r="K158" s="247"/>
      <c r="L158" s="248"/>
    </row>
    <row r="159" spans="2:12">
      <c r="B159" s="259"/>
      <c r="C159" s="261"/>
      <c r="D159" s="262"/>
      <c r="E159" s="262"/>
      <c r="F159" s="263"/>
      <c r="G159" s="264"/>
      <c r="H159" s="265"/>
      <c r="I159" s="265"/>
      <c r="J159" s="265"/>
      <c r="K159" s="265"/>
      <c r="L159" s="266"/>
    </row>
    <row r="160" spans="2:12">
      <c r="B160" s="260"/>
      <c r="C160" s="255"/>
      <c r="D160" s="256"/>
      <c r="E160" s="256"/>
      <c r="F160" s="257"/>
      <c r="G160" s="249"/>
      <c r="H160" s="250"/>
      <c r="I160" s="250"/>
      <c r="J160" s="250"/>
      <c r="K160" s="250"/>
      <c r="L160" s="251"/>
    </row>
    <row r="161" spans="2:12">
      <c r="B161" s="84" t="s">
        <v>69</v>
      </c>
      <c r="C161" s="240" t="s">
        <v>70</v>
      </c>
      <c r="D161" s="241"/>
      <c r="E161" s="241"/>
      <c r="F161" s="242"/>
      <c r="G161" s="243" t="s">
        <v>71</v>
      </c>
      <c r="H161" s="244"/>
      <c r="I161" s="244"/>
      <c r="J161" s="244"/>
      <c r="K161" s="244"/>
      <c r="L161" s="245"/>
    </row>
    <row r="162" spans="2:12" ht="29.45" customHeight="1">
      <c r="B162" s="84" t="s">
        <v>72</v>
      </c>
      <c r="C162" s="240" t="s">
        <v>73</v>
      </c>
      <c r="D162" s="241"/>
      <c r="E162" s="241"/>
      <c r="F162" s="242"/>
      <c r="G162" s="243" t="s">
        <v>74</v>
      </c>
      <c r="H162" s="244"/>
      <c r="I162" s="244"/>
      <c r="J162" s="244"/>
      <c r="K162" s="244"/>
      <c r="L162" s="245"/>
    </row>
    <row r="163" spans="2:12" ht="30" customHeight="1">
      <c r="B163" s="84" t="s">
        <v>75</v>
      </c>
      <c r="C163" s="240" t="s">
        <v>76</v>
      </c>
      <c r="D163" s="241"/>
      <c r="E163" s="241"/>
      <c r="F163" s="242"/>
      <c r="G163" s="243" t="s">
        <v>77</v>
      </c>
      <c r="H163" s="244"/>
      <c r="I163" s="244"/>
      <c r="J163" s="244"/>
      <c r="K163" s="244"/>
      <c r="L163" s="245"/>
    </row>
    <row r="164" spans="2:12" ht="32.450000000000003" customHeight="1">
      <c r="B164" s="84" t="s">
        <v>78</v>
      </c>
      <c r="C164" s="240" t="s">
        <v>79</v>
      </c>
      <c r="D164" s="241"/>
      <c r="E164" s="241"/>
      <c r="F164" s="242"/>
      <c r="G164" s="243" t="s">
        <v>80</v>
      </c>
      <c r="H164" s="244"/>
      <c r="I164" s="244"/>
      <c r="J164" s="244"/>
      <c r="K164" s="244"/>
      <c r="L164" s="245"/>
    </row>
    <row r="166" spans="2:12">
      <c r="B166" s="74" t="s">
        <v>81</v>
      </c>
    </row>
    <row r="168" spans="2:12">
      <c r="B168" s="76" t="s">
        <v>82</v>
      </c>
      <c r="C168" s="73"/>
      <c r="D168" s="73"/>
      <c r="E168" s="73"/>
      <c r="F168" s="73"/>
      <c r="G168" s="73"/>
      <c r="H168" s="76" t="s">
        <v>83</v>
      </c>
      <c r="I168" s="73"/>
      <c r="J168" s="73"/>
      <c r="K168" s="73"/>
      <c r="L168" s="73"/>
    </row>
    <row r="171" spans="2:12" ht="14.65" thickBot="1"/>
    <row r="172" spans="2:12" ht="14.65" thickBot="1">
      <c r="D172" s="72" t="s">
        <v>84</v>
      </c>
      <c r="J172" s="72" t="s">
        <v>84</v>
      </c>
    </row>
    <row r="173" spans="2:12" ht="14.65" thickBot="1">
      <c r="B173" s="72" t="s">
        <v>85</v>
      </c>
      <c r="F173" s="72" t="s">
        <v>86</v>
      </c>
      <c r="H173" s="72" t="s">
        <v>85</v>
      </c>
      <c r="L173" s="72" t="s">
        <v>86</v>
      </c>
    </row>
    <row r="174" spans="2:12" ht="14.65" thickBot="1">
      <c r="D174" s="72" t="s">
        <v>87</v>
      </c>
      <c r="J174" s="72" t="s">
        <v>87</v>
      </c>
    </row>
  </sheetData>
  <sheetProtection algorithmName="SHA-512" hashValue="791QDqrc6TxHCS06EDuW7A4pwXYfjHYrmmrp16sHSoLkh6qAEWaTlTxYdz0vet1fHzFdP+d0jSyR1DpEtyUcUA==" saltValue="msFPiqEKR5Dak3ND/up/Hw==" spinCount="100000" sheet="1" objects="1" scenarios="1"/>
  <mergeCells count="74">
    <mergeCell ref="B115:L136"/>
    <mergeCell ref="B70:L77"/>
    <mergeCell ref="B1:L1"/>
    <mergeCell ref="D3:L3"/>
    <mergeCell ref="D4:L4"/>
    <mergeCell ref="D5:L5"/>
    <mergeCell ref="B3:C3"/>
    <mergeCell ref="B4:C4"/>
    <mergeCell ref="B5:C5"/>
    <mergeCell ref="D2:L2"/>
    <mergeCell ref="B30:C36"/>
    <mergeCell ref="D30:L36"/>
    <mergeCell ref="C87:L88"/>
    <mergeCell ref="C81:L86"/>
    <mergeCell ref="B7:L7"/>
    <mergeCell ref="B9:L9"/>
    <mergeCell ref="B113:L113"/>
    <mergeCell ref="D11:L11"/>
    <mergeCell ref="D12:L21"/>
    <mergeCell ref="B12:C21"/>
    <mergeCell ref="B22:C29"/>
    <mergeCell ref="D22:L29"/>
    <mergeCell ref="B100:L100"/>
    <mergeCell ref="B102:L111"/>
    <mergeCell ref="A8:L8"/>
    <mergeCell ref="B92:L92"/>
    <mergeCell ref="B94:L98"/>
    <mergeCell ref="B79:L79"/>
    <mergeCell ref="B68:L68"/>
    <mergeCell ref="D53:L66"/>
    <mergeCell ref="B53:C66"/>
    <mergeCell ref="A11:C11"/>
    <mergeCell ref="D37:L52"/>
    <mergeCell ref="B37:C52"/>
    <mergeCell ref="C89:L90"/>
    <mergeCell ref="B138:L138"/>
    <mergeCell ref="B140:L140"/>
    <mergeCell ref="B145:B148"/>
    <mergeCell ref="C145:F148"/>
    <mergeCell ref="G145:L148"/>
    <mergeCell ref="B143:B144"/>
    <mergeCell ref="C142:F142"/>
    <mergeCell ref="G142:L142"/>
    <mergeCell ref="B158:B160"/>
    <mergeCell ref="C158:F160"/>
    <mergeCell ref="G158:L160"/>
    <mergeCell ref="C162:F162"/>
    <mergeCell ref="G162:L162"/>
    <mergeCell ref="C161:F161"/>
    <mergeCell ref="G161:L161"/>
    <mergeCell ref="C164:F164"/>
    <mergeCell ref="G164:L164"/>
    <mergeCell ref="G143:L144"/>
    <mergeCell ref="C143:F144"/>
    <mergeCell ref="C155:F155"/>
    <mergeCell ref="G155:L155"/>
    <mergeCell ref="C156:F156"/>
    <mergeCell ref="G156:L156"/>
    <mergeCell ref="C157:F157"/>
    <mergeCell ref="G157:L157"/>
    <mergeCell ref="C152:F152"/>
    <mergeCell ref="G152:L152"/>
    <mergeCell ref="C153:F153"/>
    <mergeCell ref="G153:L153"/>
    <mergeCell ref="C154:F154"/>
    <mergeCell ref="G154:L154"/>
    <mergeCell ref="C163:F163"/>
    <mergeCell ref="G163:L163"/>
    <mergeCell ref="C149:F149"/>
    <mergeCell ref="G149:L149"/>
    <mergeCell ref="C150:F150"/>
    <mergeCell ref="G150:L150"/>
    <mergeCell ref="C151:F151"/>
    <mergeCell ref="G151:L151"/>
  </mergeCells>
  <pageMargins left="0.70866141732283472" right="0.70866141732283472" top="0.35433070866141736" bottom="0.49" header="0.19685039370078741" footer="0.15748031496062992"/>
  <pageSetup paperSize="9" scale="82" fitToHeight="100" orientation="portrait" r:id="rId1"/>
  <headerFooter>
    <oddFooter>&amp;LPage &amp;P of &amp;N
&amp;F/ &amp;A&amp;RPrinted: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E577-8ECB-4A4F-A04A-978064E8DB02}">
  <sheetPr>
    <pageSetUpPr fitToPage="1"/>
  </sheetPr>
  <dimension ref="A1:R35"/>
  <sheetViews>
    <sheetView zoomScale="98" zoomScaleNormal="98" workbookViewId="0">
      <selection activeCell="Q19" sqref="Q19"/>
    </sheetView>
  </sheetViews>
  <sheetFormatPr defaultColWidth="9.140625" defaultRowHeight="14.45"/>
  <cols>
    <col min="1" max="13" width="11.7109375" style="1" customWidth="1"/>
    <col min="14" max="14" width="12.5703125" style="1" customWidth="1"/>
    <col min="15" max="16" width="9.140625" style="1"/>
    <col min="17" max="17" width="9.140625" style="129"/>
    <col min="18" max="18" width="127.85546875" style="5" customWidth="1"/>
    <col min="19" max="16384" width="9.140625" style="1"/>
  </cols>
  <sheetData>
    <row r="1" spans="1:18">
      <c r="Q1" s="127" t="s">
        <v>88</v>
      </c>
      <c r="R1" s="128" t="s">
        <v>89</v>
      </c>
    </row>
    <row r="2" spans="1:18" ht="21.75" customHeight="1">
      <c r="A2" s="340" t="s">
        <v>90</v>
      </c>
      <c r="B2" s="340"/>
      <c r="C2" s="340"/>
      <c r="D2" s="340"/>
      <c r="E2" s="340"/>
      <c r="F2" s="340"/>
      <c r="G2" s="340"/>
      <c r="H2" s="340"/>
      <c r="I2" s="340"/>
      <c r="J2" s="340"/>
      <c r="K2" s="340"/>
      <c r="L2" s="340"/>
      <c r="M2" s="340"/>
    </row>
    <row r="3" spans="1:18" ht="21.75" customHeight="1">
      <c r="A3" s="340" t="str">
        <f ca="1">"Transport Chain GHG Emissions Report for"&amp;": "&amp;CELL("contents",'A. Entity Information'!E7:N7)&amp;": "&amp;CELL("contents",'A. Entity Information'!E9:N9)&amp;": "&amp;CELL("contents",'A. Entity Information'!E11:N11)</f>
        <v>Transport Chain GHG Emissions Report for: : Select: Select</v>
      </c>
      <c r="B3" s="340"/>
      <c r="C3" s="340"/>
      <c r="D3" s="340"/>
      <c r="E3" s="340"/>
      <c r="F3" s="340"/>
      <c r="G3" s="340"/>
      <c r="H3" s="340"/>
      <c r="I3" s="340"/>
      <c r="J3" s="340"/>
      <c r="K3" s="340"/>
      <c r="L3" s="340"/>
      <c r="M3" s="340"/>
    </row>
    <row r="4" spans="1:18" customFormat="1" ht="18">
      <c r="A4" s="334" t="str">
        <f ca="1">"For Reporting Period"&amp;": "&amp;CELL("contents",'A. Entity Information'!E12:N12)</f>
        <v xml:space="preserve">For Reporting Period: </v>
      </c>
      <c r="B4" s="334"/>
      <c r="C4" s="334"/>
      <c r="D4" s="334"/>
      <c r="E4" s="334"/>
      <c r="F4" s="334"/>
      <c r="G4" s="334"/>
      <c r="H4" s="334"/>
      <c r="I4" s="334"/>
      <c r="J4" s="334"/>
      <c r="K4" s="334"/>
      <c r="L4" s="334"/>
      <c r="M4" s="334"/>
      <c r="N4" s="334"/>
    </row>
    <row r="5" spans="1:18">
      <c r="R5" s="128" t="s">
        <v>91</v>
      </c>
    </row>
    <row r="6" spans="1:18" ht="14.65" thickBot="1">
      <c r="A6" s="341" t="s">
        <v>92</v>
      </c>
      <c r="B6" s="341"/>
      <c r="C6" s="341"/>
      <c r="D6" s="341"/>
      <c r="E6" s="341"/>
      <c r="F6" s="341"/>
      <c r="G6" s="341"/>
      <c r="H6" s="341"/>
      <c r="I6" s="341"/>
      <c r="J6" s="341"/>
      <c r="K6" s="341"/>
      <c r="L6" s="341"/>
      <c r="M6" s="341"/>
      <c r="N6" s="341"/>
    </row>
    <row r="7" spans="1:18" ht="15.75">
      <c r="A7" s="342" t="s">
        <v>93</v>
      </c>
      <c r="B7" s="343"/>
      <c r="C7" s="343"/>
      <c r="D7" s="343"/>
      <c r="E7" s="344"/>
      <c r="F7" s="345"/>
      <c r="G7" s="345"/>
      <c r="H7" s="345"/>
      <c r="I7" s="345"/>
      <c r="J7" s="345"/>
      <c r="K7" s="345"/>
      <c r="L7" s="345"/>
      <c r="M7" s="345"/>
      <c r="N7" s="346"/>
    </row>
    <row r="8" spans="1:18" ht="15.75">
      <c r="A8" s="328" t="s">
        <v>94</v>
      </c>
      <c r="B8" s="329"/>
      <c r="C8" s="329"/>
      <c r="D8" s="330"/>
      <c r="E8" s="331" t="s">
        <v>95</v>
      </c>
      <c r="F8" s="332"/>
      <c r="G8" s="332"/>
      <c r="H8" s="332"/>
      <c r="I8" s="332"/>
      <c r="J8" s="332"/>
      <c r="K8" s="332"/>
      <c r="L8" s="332"/>
      <c r="M8" s="332"/>
      <c r="N8" s="333"/>
      <c r="O8" s="3" t="s">
        <v>96</v>
      </c>
      <c r="R8" s="5" t="s">
        <v>97</v>
      </c>
    </row>
    <row r="9" spans="1:18" ht="15.75">
      <c r="A9" s="335" t="s">
        <v>98</v>
      </c>
      <c r="B9" s="336"/>
      <c r="C9" s="336"/>
      <c r="D9" s="336"/>
      <c r="E9" s="337" t="s">
        <v>95</v>
      </c>
      <c r="F9" s="338"/>
      <c r="G9" s="338"/>
      <c r="H9" s="338"/>
      <c r="I9" s="338"/>
      <c r="J9" s="338"/>
      <c r="K9" s="338"/>
      <c r="L9" s="338"/>
      <c r="M9" s="338"/>
      <c r="N9" s="339"/>
      <c r="O9" s="3" t="s">
        <v>96</v>
      </c>
      <c r="Q9" s="129">
        <v>13.1</v>
      </c>
      <c r="R9" s="5" t="s">
        <v>99</v>
      </c>
    </row>
    <row r="10" spans="1:18" ht="15.75">
      <c r="A10" s="335" t="s">
        <v>100</v>
      </c>
      <c r="B10" s="336"/>
      <c r="C10" s="336"/>
      <c r="D10" s="336"/>
      <c r="E10" s="337" t="s">
        <v>95</v>
      </c>
      <c r="F10" s="338"/>
      <c r="G10" s="338"/>
      <c r="H10" s="338"/>
      <c r="I10" s="338"/>
      <c r="J10" s="338"/>
      <c r="K10" s="338"/>
      <c r="L10" s="338"/>
      <c r="M10" s="338"/>
      <c r="N10" s="339"/>
      <c r="O10" s="3" t="s">
        <v>96</v>
      </c>
      <c r="R10" s="5" t="s">
        <v>101</v>
      </c>
    </row>
    <row r="11" spans="1:18" ht="15.75">
      <c r="A11" s="353" t="s">
        <v>102</v>
      </c>
      <c r="B11" s="354"/>
      <c r="C11" s="354"/>
      <c r="D11" s="354"/>
      <c r="E11" s="337" t="s">
        <v>95</v>
      </c>
      <c r="F11" s="338"/>
      <c r="G11" s="338"/>
      <c r="H11" s="338"/>
      <c r="I11" s="338"/>
      <c r="J11" s="338"/>
      <c r="K11" s="338"/>
      <c r="L11" s="338"/>
      <c r="M11" s="338"/>
      <c r="N11" s="339"/>
      <c r="O11" s="3" t="s">
        <v>96</v>
      </c>
      <c r="R11" s="5" t="s">
        <v>103</v>
      </c>
    </row>
    <row r="12" spans="1:18" ht="15.75">
      <c r="A12" s="353" t="s">
        <v>104</v>
      </c>
      <c r="B12" s="354"/>
      <c r="C12" s="354"/>
      <c r="D12" s="354"/>
      <c r="E12" s="337"/>
      <c r="F12" s="338"/>
      <c r="G12" s="338"/>
      <c r="H12" s="338"/>
      <c r="I12" s="338"/>
      <c r="J12" s="338"/>
      <c r="K12" s="338"/>
      <c r="L12" s="338"/>
      <c r="M12" s="338"/>
      <c r="N12" s="339"/>
      <c r="R12" s="5" t="s">
        <v>105</v>
      </c>
    </row>
    <row r="13" spans="1:18" ht="15.75">
      <c r="A13" s="353" t="s">
        <v>106</v>
      </c>
      <c r="B13" s="354"/>
      <c r="C13" s="354"/>
      <c r="D13" s="354"/>
      <c r="E13" s="337"/>
      <c r="F13" s="338"/>
      <c r="G13" s="338"/>
      <c r="H13" s="338"/>
      <c r="I13" s="338"/>
      <c r="J13" s="338"/>
      <c r="K13" s="338"/>
      <c r="L13" s="338"/>
      <c r="M13" s="338"/>
      <c r="N13" s="339"/>
      <c r="R13" s="5" t="s">
        <v>107</v>
      </c>
    </row>
    <row r="14" spans="1:18">
      <c r="A14" s="348" t="s">
        <v>108</v>
      </c>
      <c r="B14" s="349"/>
      <c r="C14" s="349"/>
      <c r="D14" s="349"/>
      <c r="E14" s="337"/>
      <c r="F14" s="338"/>
      <c r="G14" s="338"/>
      <c r="H14" s="338"/>
      <c r="I14" s="338"/>
      <c r="J14" s="338"/>
      <c r="K14" s="338"/>
      <c r="L14" s="338"/>
      <c r="M14" s="338"/>
      <c r="N14" s="339"/>
      <c r="R14" s="347" t="s">
        <v>109</v>
      </c>
    </row>
    <row r="15" spans="1:18">
      <c r="A15" s="348"/>
      <c r="B15" s="349"/>
      <c r="C15" s="349"/>
      <c r="D15" s="349"/>
      <c r="E15" s="337"/>
      <c r="F15" s="338"/>
      <c r="G15" s="338"/>
      <c r="H15" s="338"/>
      <c r="I15" s="338"/>
      <c r="J15" s="338"/>
      <c r="K15" s="338"/>
      <c r="L15" s="338"/>
      <c r="M15" s="338"/>
      <c r="N15" s="339"/>
      <c r="R15" s="347"/>
    </row>
    <row r="16" spans="1:18">
      <c r="A16" s="348"/>
      <c r="B16" s="349"/>
      <c r="C16" s="349"/>
      <c r="D16" s="349"/>
      <c r="E16" s="337"/>
      <c r="F16" s="338"/>
      <c r="G16" s="338"/>
      <c r="H16" s="338"/>
      <c r="I16" s="338"/>
      <c r="J16" s="338"/>
      <c r="K16" s="338"/>
      <c r="L16" s="338"/>
      <c r="M16" s="338"/>
      <c r="N16" s="339"/>
    </row>
    <row r="17" spans="1:18">
      <c r="A17" s="348"/>
      <c r="B17" s="349"/>
      <c r="C17" s="349"/>
      <c r="D17" s="349"/>
      <c r="E17" s="337"/>
      <c r="F17" s="338"/>
      <c r="G17" s="338"/>
      <c r="H17" s="338"/>
      <c r="I17" s="338"/>
      <c r="J17" s="338"/>
      <c r="K17" s="338"/>
      <c r="L17" s="338"/>
      <c r="M17" s="338"/>
      <c r="N17" s="339"/>
    </row>
    <row r="18" spans="1:18" ht="17.45" customHeight="1">
      <c r="A18" s="348" t="s">
        <v>110</v>
      </c>
      <c r="B18" s="349"/>
      <c r="C18" s="349"/>
      <c r="D18" s="349"/>
      <c r="E18" s="350"/>
      <c r="F18" s="351"/>
      <c r="G18" s="351"/>
      <c r="H18" s="351"/>
      <c r="I18" s="351"/>
      <c r="J18" s="351"/>
      <c r="K18" s="351"/>
      <c r="L18" s="351"/>
      <c r="M18" s="351"/>
      <c r="N18" s="352"/>
      <c r="R18" s="5" t="s">
        <v>111</v>
      </c>
    </row>
    <row r="19" spans="1:18" ht="17.45" customHeight="1">
      <c r="A19" s="348"/>
      <c r="B19" s="349"/>
      <c r="C19" s="349"/>
      <c r="D19" s="349"/>
      <c r="E19" s="350"/>
      <c r="F19" s="351"/>
      <c r="G19" s="351"/>
      <c r="H19" s="351"/>
      <c r="I19" s="351"/>
      <c r="J19" s="351"/>
      <c r="K19" s="351"/>
      <c r="L19" s="351"/>
      <c r="M19" s="351"/>
      <c r="N19" s="352"/>
    </row>
    <row r="20" spans="1:18" ht="15.75">
      <c r="A20" s="335" t="s">
        <v>112</v>
      </c>
      <c r="B20" s="336"/>
      <c r="C20" s="336"/>
      <c r="D20" s="336"/>
      <c r="E20" s="331" t="s">
        <v>95</v>
      </c>
      <c r="F20" s="332"/>
      <c r="G20" s="357"/>
      <c r="H20" s="331" t="s">
        <v>95</v>
      </c>
      <c r="I20" s="332"/>
      <c r="J20" s="357"/>
      <c r="K20" s="331" t="s">
        <v>95</v>
      </c>
      <c r="L20" s="332"/>
      <c r="M20" s="332"/>
      <c r="N20" s="333"/>
      <c r="O20" s="3" t="s">
        <v>96</v>
      </c>
      <c r="R20" s="130" t="s">
        <v>113</v>
      </c>
    </row>
    <row r="21" spans="1:18" ht="15.75">
      <c r="A21" s="355" t="s">
        <v>114</v>
      </c>
      <c r="B21" s="356"/>
      <c r="C21" s="356"/>
      <c r="D21" s="356"/>
      <c r="E21" s="337"/>
      <c r="F21" s="338"/>
      <c r="G21" s="338"/>
      <c r="H21" s="338"/>
      <c r="I21" s="338"/>
      <c r="J21" s="338"/>
      <c r="K21" s="338"/>
      <c r="L21" s="338"/>
      <c r="M21" s="338"/>
      <c r="N21" s="339"/>
      <c r="R21" s="5" t="s">
        <v>115</v>
      </c>
    </row>
    <row r="22" spans="1:18" ht="15.75">
      <c r="A22" s="353" t="s">
        <v>116</v>
      </c>
      <c r="B22" s="354"/>
      <c r="C22" s="354"/>
      <c r="D22" s="354"/>
      <c r="E22" s="337"/>
      <c r="F22" s="338"/>
      <c r="G22" s="338"/>
      <c r="H22" s="338"/>
      <c r="I22" s="338"/>
      <c r="J22" s="338"/>
      <c r="K22" s="338"/>
      <c r="L22" s="338"/>
      <c r="M22" s="338"/>
      <c r="N22" s="339"/>
      <c r="R22" s="130" t="s">
        <v>117</v>
      </c>
    </row>
    <row r="23" spans="1:18" ht="15.75">
      <c r="A23" s="353" t="s">
        <v>118</v>
      </c>
      <c r="B23" s="354"/>
      <c r="C23" s="354"/>
      <c r="D23" s="354"/>
      <c r="E23" s="337"/>
      <c r="F23" s="338"/>
      <c r="G23" s="338"/>
      <c r="H23" s="338"/>
      <c r="I23" s="338"/>
      <c r="J23" s="338"/>
      <c r="K23" s="338"/>
      <c r="L23" s="338"/>
      <c r="M23" s="338"/>
      <c r="N23" s="339"/>
      <c r="R23" s="5" t="s">
        <v>119</v>
      </c>
    </row>
    <row r="24" spans="1:18" ht="15.75">
      <c r="A24" s="353" t="s">
        <v>120</v>
      </c>
      <c r="B24" s="354"/>
      <c r="C24" s="354"/>
      <c r="D24" s="354"/>
      <c r="E24" s="337"/>
      <c r="F24" s="338"/>
      <c r="G24" s="338"/>
      <c r="H24" s="338"/>
      <c r="I24" s="338"/>
      <c r="J24" s="338"/>
      <c r="K24" s="338"/>
      <c r="L24" s="338"/>
      <c r="M24" s="338"/>
      <c r="N24" s="339"/>
      <c r="R24" s="5" t="s">
        <v>121</v>
      </c>
    </row>
    <row r="25" spans="1:18" ht="15.75">
      <c r="A25" s="353" t="s">
        <v>122</v>
      </c>
      <c r="B25" s="354"/>
      <c r="C25" s="354"/>
      <c r="D25" s="354"/>
      <c r="E25" s="337"/>
      <c r="F25" s="338"/>
      <c r="G25" s="338"/>
      <c r="H25" s="338"/>
      <c r="I25" s="338"/>
      <c r="J25" s="338"/>
      <c r="K25" s="338"/>
      <c r="L25" s="338"/>
      <c r="M25" s="338"/>
      <c r="N25" s="339"/>
      <c r="R25" s="5" t="s">
        <v>123</v>
      </c>
    </row>
    <row r="26" spans="1:18" ht="15.75">
      <c r="A26" s="353" t="s">
        <v>124</v>
      </c>
      <c r="B26" s="354"/>
      <c r="C26" s="354"/>
      <c r="D26" s="354"/>
      <c r="E26" s="337"/>
      <c r="F26" s="338"/>
      <c r="G26" s="338"/>
      <c r="H26" s="338"/>
      <c r="I26" s="338"/>
      <c r="J26" s="338"/>
      <c r="K26" s="338"/>
      <c r="L26" s="338"/>
      <c r="M26" s="338"/>
      <c r="N26" s="339"/>
      <c r="R26" s="5" t="s">
        <v>125</v>
      </c>
    </row>
    <row r="27" spans="1:18" ht="15.75">
      <c r="A27" s="353" t="s">
        <v>126</v>
      </c>
      <c r="B27" s="354"/>
      <c r="C27" s="354"/>
      <c r="D27" s="354"/>
      <c r="E27" s="337"/>
      <c r="F27" s="338"/>
      <c r="G27" s="338"/>
      <c r="H27" s="338"/>
      <c r="I27" s="338"/>
      <c r="J27" s="338"/>
      <c r="K27" s="338"/>
      <c r="L27" s="338"/>
      <c r="M27" s="338"/>
      <c r="N27" s="339"/>
      <c r="R27" s="5" t="s">
        <v>127</v>
      </c>
    </row>
    <row r="28" spans="1:18" ht="15.95" thickBot="1">
      <c r="A28" s="359" t="s">
        <v>128</v>
      </c>
      <c r="B28" s="360"/>
      <c r="C28" s="360"/>
      <c r="D28" s="360"/>
      <c r="E28" s="361"/>
      <c r="F28" s="362"/>
      <c r="G28" s="362"/>
      <c r="H28" s="362"/>
      <c r="I28" s="362"/>
      <c r="J28" s="362"/>
      <c r="K28" s="362"/>
      <c r="L28" s="362"/>
      <c r="M28" s="362"/>
      <c r="N28" s="363"/>
      <c r="R28" s="5" t="s">
        <v>129</v>
      </c>
    </row>
    <row r="29" spans="1:18" ht="15.95" customHeight="1">
      <c r="A29" s="370" t="s">
        <v>130</v>
      </c>
      <c r="B29" s="371"/>
      <c r="C29" s="371"/>
      <c r="D29" s="371"/>
      <c r="E29" s="366" t="str">
        <f>E9</f>
        <v>Select</v>
      </c>
      <c r="F29" s="366"/>
      <c r="G29" s="366" t="s">
        <v>131</v>
      </c>
      <c r="H29" s="366"/>
      <c r="I29" s="366"/>
      <c r="J29" s="366"/>
      <c r="K29" s="366"/>
      <c r="L29" s="366"/>
      <c r="M29" s="366" t="s">
        <v>132</v>
      </c>
      <c r="N29" s="368"/>
      <c r="O29" s="3" t="s">
        <v>96</v>
      </c>
      <c r="R29" s="5" t="s">
        <v>133</v>
      </c>
    </row>
    <row r="30" spans="1:18" ht="14.65" thickBot="1">
      <c r="A30" s="372"/>
      <c r="B30" s="373"/>
      <c r="C30" s="373"/>
      <c r="D30" s="373"/>
      <c r="E30" s="367"/>
      <c r="F30" s="367"/>
      <c r="G30" s="367"/>
      <c r="H30" s="367"/>
      <c r="I30" s="367"/>
      <c r="J30" s="367"/>
      <c r="K30" s="367"/>
      <c r="L30" s="367"/>
      <c r="M30" s="367"/>
      <c r="N30" s="369"/>
    </row>
    <row r="31" spans="1:18" ht="17.649999999999999" customHeight="1">
      <c r="A31" s="364" t="str">
        <f>CONCATENATE("The following pages contain data related to the scope of reporting summarised above that have been quantified and reported in accordance with the requirements of ISO14083:2023",IF(M29="Yes", " (and for the additional MBM reporting, in accordance with the SFC CAS for the Market Based Measures Specification)"," "))</f>
        <v>The following pages contain data related to the scope of reporting summarised above that have been quantified and reported in accordance with the requirements of ISO14083:2023 (and for the additional MBM reporting, in accordance with the SFC CAS for the Market Based Measures Specification)</v>
      </c>
      <c r="B31" s="364"/>
      <c r="C31" s="364"/>
      <c r="D31" s="364"/>
      <c r="E31" s="364"/>
      <c r="F31" s="364"/>
      <c r="G31" s="364"/>
      <c r="H31" s="364"/>
      <c r="I31" s="364"/>
      <c r="J31" s="364"/>
      <c r="K31" s="364"/>
      <c r="L31" s="364"/>
      <c r="M31" s="364"/>
      <c r="N31" s="364"/>
    </row>
    <row r="32" spans="1:18" ht="14.45" customHeight="1">
      <c r="A32" s="365"/>
      <c r="B32" s="365"/>
      <c r="C32" s="365"/>
      <c r="D32" s="365"/>
      <c r="E32" s="365"/>
      <c r="F32" s="365"/>
      <c r="G32" s="365"/>
      <c r="H32" s="365"/>
      <c r="I32" s="365"/>
      <c r="J32" s="365"/>
      <c r="K32" s="365"/>
      <c r="L32" s="365"/>
      <c r="M32" s="365"/>
      <c r="N32" s="365"/>
    </row>
    <row r="33" spans="1:18" ht="14.45" customHeight="1">
      <c r="A33" s="365"/>
      <c r="B33" s="365"/>
      <c r="C33" s="365"/>
      <c r="D33" s="365"/>
      <c r="E33" s="365"/>
      <c r="F33" s="365"/>
      <c r="G33" s="365"/>
      <c r="H33" s="365"/>
      <c r="I33" s="365"/>
      <c r="J33" s="365"/>
      <c r="K33" s="365"/>
      <c r="L33" s="365"/>
      <c r="M33" s="365"/>
      <c r="N33" s="365"/>
    </row>
    <row r="35" spans="1:18" s="36" customFormat="1">
      <c r="A35" s="358" t="s">
        <v>134</v>
      </c>
      <c r="B35" s="358"/>
      <c r="C35" s="358"/>
      <c r="D35" s="358"/>
      <c r="E35" s="358"/>
      <c r="F35" s="358"/>
      <c r="G35" s="358"/>
      <c r="H35" s="358"/>
      <c r="I35" s="358"/>
      <c r="J35" s="358"/>
      <c r="K35" s="358"/>
      <c r="L35" s="358"/>
      <c r="M35" s="358"/>
      <c r="N35" s="358"/>
      <c r="O35" s="358"/>
      <c r="P35" s="358"/>
      <c r="Q35" s="94"/>
      <c r="R35" s="95"/>
    </row>
  </sheetData>
  <sheetProtection algorithmName="SHA-512" hashValue="YIp3T2QMPUZdZ53iwwuDqpdEbNBhpgSLU5YkY16IrwQt6dl2KIOFNQMKnhUQVK5Pk5vvcRiseqMODAhedpbL5g==" saltValue="izZntSCJrlcydm1jhH1POQ==" spinCount="100000" sheet="1" formatCells="0" formatRows="0" insertRows="0" autoFilter="0"/>
  <mergeCells count="49">
    <mergeCell ref="A35:P35"/>
    <mergeCell ref="A28:D28"/>
    <mergeCell ref="E28:N28"/>
    <mergeCell ref="A25:D25"/>
    <mergeCell ref="E25:N25"/>
    <mergeCell ref="A26:D26"/>
    <mergeCell ref="E26:N26"/>
    <mergeCell ref="A27:D27"/>
    <mergeCell ref="E27:N27"/>
    <mergeCell ref="A31:N33"/>
    <mergeCell ref="G29:L30"/>
    <mergeCell ref="M29:N30"/>
    <mergeCell ref="E29:F30"/>
    <mergeCell ref="A29:D30"/>
    <mergeCell ref="A22:D22"/>
    <mergeCell ref="E22:N22"/>
    <mergeCell ref="A23:D23"/>
    <mergeCell ref="E23:N23"/>
    <mergeCell ref="A24:D24"/>
    <mergeCell ref="E24:N24"/>
    <mergeCell ref="A21:D21"/>
    <mergeCell ref="E21:N21"/>
    <mergeCell ref="A13:D13"/>
    <mergeCell ref="E13:N13"/>
    <mergeCell ref="A14:D17"/>
    <mergeCell ref="E14:N17"/>
    <mergeCell ref="A20:D20"/>
    <mergeCell ref="E20:G20"/>
    <mergeCell ref="H20:J20"/>
    <mergeCell ref="K20:N20"/>
    <mergeCell ref="R14:R15"/>
    <mergeCell ref="A18:D19"/>
    <mergeCell ref="E18:N19"/>
    <mergeCell ref="A9:D9"/>
    <mergeCell ref="E9:N9"/>
    <mergeCell ref="A11:D11"/>
    <mergeCell ref="E11:N11"/>
    <mergeCell ref="A12:D12"/>
    <mergeCell ref="E12:N12"/>
    <mergeCell ref="A2:M2"/>
    <mergeCell ref="A3:M3"/>
    <mergeCell ref="A6:N6"/>
    <mergeCell ref="A7:D7"/>
    <mergeCell ref="E7:N7"/>
    <mergeCell ref="A8:D8"/>
    <mergeCell ref="E8:N8"/>
    <mergeCell ref="A4:N4"/>
    <mergeCell ref="A10:D10"/>
    <mergeCell ref="E10:N10"/>
  </mergeCells>
  <conditionalFormatting sqref="E7:N9 E10 E11:N19 E20 H20 K20 E21:N28 E29:M29">
    <cfRule type="containsText" dxfId="240" priority="1" operator="containsText" text="Select">
      <formula>NOT(ISERROR(SEARCH("Select",E7)))</formula>
    </cfRule>
  </conditionalFormatting>
  <dataValidations count="6">
    <dataValidation type="list" allowBlank="1" showInputMessage="1" showErrorMessage="1" sqref="E8:N8" xr:uid="{A0E407CA-AA4C-45B5-9EB1-77B0F87857A5}">
      <formula1>Type_of_Reporter</formula1>
    </dataValidation>
    <dataValidation type="list" allowBlank="1" showInputMessage="1" showErrorMessage="1" sqref="H20 K20 E20" xr:uid="{C82E783A-C426-4323-9B5C-16FC1E415FA7}">
      <formula1>Scopes_Reported</formula1>
    </dataValidation>
    <dataValidation type="list" allowBlank="1" showInputMessage="1" showErrorMessage="1" sqref="E11:L11" xr:uid="{CA18219E-98E1-4703-8E1F-926EAEFAADFB}">
      <formula1>Type_Of_Result</formula1>
    </dataValidation>
    <dataValidation type="list" allowBlank="1" showInputMessage="1" showErrorMessage="1" sqref="E9:L9" xr:uid="{9AD3C98D-9F20-4ED6-98DE-E8FBB11BC8EF}">
      <formula1>Level_of_Report</formula1>
    </dataValidation>
    <dataValidation type="list" allowBlank="1" showInputMessage="1" showErrorMessage="1" sqref="M29" xr:uid="{AC98CF5B-D521-49E6-98BF-22D08E9396F7}">
      <formula1>Yes_No</formula1>
    </dataValidation>
    <dataValidation type="list" allowBlank="1" showInputMessage="1" showErrorMessage="1" sqref="E10:N10" xr:uid="{612BA177-2EE4-4384-B28D-ABB3CD199458}">
      <formula1>Purpose</formula1>
    </dataValidation>
  </dataValidations>
  <pageMargins left="0.43307086614173229" right="0.47244094488188981" top="0.35433070866141736" bottom="0.51181102362204722" header="0.19685039370078741" footer="0.15748031496062992"/>
  <pageSetup paperSize="9" scale="56" fitToHeight="100" orientation="portrait" r:id="rId1"/>
  <headerFooter>
    <oddFooter>&amp;LPage &amp;P of &amp;N
&amp;F/ &amp;A&amp;RPrinted: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2328-7869-4EA6-8282-DE34504F025E}">
  <sheetPr>
    <pageSetUpPr fitToPage="1"/>
  </sheetPr>
  <dimension ref="A1:R67"/>
  <sheetViews>
    <sheetView zoomScale="95" zoomScaleNormal="95" workbookViewId="0">
      <selection activeCell="B44" sqref="B44:C44"/>
    </sheetView>
  </sheetViews>
  <sheetFormatPr defaultColWidth="9.140625" defaultRowHeight="14.45"/>
  <cols>
    <col min="1" max="13" width="11.7109375" style="1" customWidth="1"/>
    <col min="14" max="14" width="12.5703125" style="1" customWidth="1"/>
    <col min="15" max="16" width="9.140625" style="1"/>
    <col min="17" max="17" width="9.140625" style="129"/>
    <col min="18" max="18" width="127.85546875" style="5" customWidth="1"/>
    <col min="19" max="16384" width="9.140625" style="1"/>
  </cols>
  <sheetData>
    <row r="1" spans="1:18">
      <c r="A1" s="65"/>
      <c r="Q1" s="127" t="s">
        <v>88</v>
      </c>
      <c r="R1" s="128" t="s">
        <v>89</v>
      </c>
    </row>
    <row r="2" spans="1:18" ht="21.75" customHeight="1">
      <c r="A2" s="340" t="s">
        <v>90</v>
      </c>
      <c r="B2" s="340"/>
      <c r="C2" s="340"/>
      <c r="D2" s="340"/>
      <c r="E2" s="340"/>
      <c r="F2" s="340"/>
      <c r="G2" s="340"/>
      <c r="H2" s="340"/>
      <c r="I2" s="340"/>
      <c r="J2" s="340"/>
      <c r="K2" s="340"/>
      <c r="L2" s="340"/>
      <c r="M2" s="340"/>
      <c r="N2" s="340"/>
    </row>
    <row r="3" spans="1:18" ht="21.75" customHeight="1">
      <c r="A3" s="340" t="str">
        <f ca="1">"Transport Chain GHG Emissions Report for"&amp;": "&amp;CELL("contents",'A. Entity Information'!E7:N7)&amp;": "&amp;CELL("contents",'A. Entity Information'!E9:N9)&amp;": "&amp;CELL("contents",'A. Entity Information'!E11:N11)</f>
        <v xml:space="preserve">Transport Chain GHG Emissions Report for: : : </v>
      </c>
      <c r="B3" s="340"/>
      <c r="C3" s="340"/>
      <c r="D3" s="340"/>
      <c r="E3" s="340"/>
      <c r="F3" s="340"/>
      <c r="G3" s="340"/>
      <c r="H3" s="340"/>
      <c r="I3" s="340"/>
      <c r="J3" s="340"/>
      <c r="K3" s="340"/>
      <c r="L3" s="340"/>
      <c r="M3" s="340"/>
      <c r="N3" s="340"/>
    </row>
    <row r="4" spans="1:18" customFormat="1" ht="18">
      <c r="A4" s="334" t="str">
        <f ca="1">"For Reporting Period"&amp;": "&amp;CELL("contents",'A. Entity Information'!E12:N12)</f>
        <v xml:space="preserve">For Reporting Period: </v>
      </c>
      <c r="B4" s="334"/>
      <c r="C4" s="334"/>
      <c r="D4" s="334"/>
      <c r="E4" s="334"/>
      <c r="F4" s="334"/>
      <c r="G4" s="334"/>
      <c r="H4" s="334"/>
      <c r="I4" s="334"/>
      <c r="J4" s="334"/>
      <c r="K4" s="334"/>
      <c r="L4" s="334"/>
      <c r="M4" s="334"/>
      <c r="N4" s="334"/>
    </row>
    <row r="5" spans="1:18">
      <c r="R5" s="128" t="s">
        <v>91</v>
      </c>
    </row>
    <row r="6" spans="1:18" ht="14.65" thickBot="1">
      <c r="A6" s="462" t="s">
        <v>135</v>
      </c>
      <c r="B6" s="463"/>
      <c r="C6" s="463"/>
      <c r="D6" s="463"/>
      <c r="E6" s="463"/>
      <c r="F6" s="463"/>
      <c r="G6" s="463"/>
      <c r="H6" s="463"/>
      <c r="I6" s="463"/>
      <c r="J6" s="463"/>
      <c r="K6" s="463"/>
      <c r="L6" s="463"/>
      <c r="M6" s="463"/>
    </row>
    <row r="7" spans="1:18" ht="45" customHeight="1">
      <c r="A7" s="131"/>
      <c r="B7" s="132"/>
      <c r="C7" s="132"/>
      <c r="D7" s="422" t="s">
        <v>136</v>
      </c>
      <c r="E7" s="422"/>
      <c r="F7" s="101" t="s">
        <v>95</v>
      </c>
      <c r="G7" s="101" t="s">
        <v>95</v>
      </c>
      <c r="H7" s="101" t="s">
        <v>95</v>
      </c>
      <c r="I7" s="101" t="s">
        <v>95</v>
      </c>
      <c r="J7" s="101" t="s">
        <v>95</v>
      </c>
      <c r="K7" s="101" t="s">
        <v>95</v>
      </c>
      <c r="L7" s="101" t="s">
        <v>95</v>
      </c>
      <c r="M7" s="101" t="s">
        <v>95</v>
      </c>
      <c r="N7" s="133" t="s">
        <v>137</v>
      </c>
      <c r="R7" s="5" t="s">
        <v>138</v>
      </c>
    </row>
    <row r="8" spans="1:18">
      <c r="A8" s="419" t="s">
        <v>139</v>
      </c>
      <c r="B8" s="420"/>
      <c r="C8" s="421"/>
      <c r="D8" s="423" t="s">
        <v>140</v>
      </c>
      <c r="E8" s="424"/>
      <c r="F8" s="59"/>
      <c r="G8" s="59"/>
      <c r="H8" s="59"/>
      <c r="I8" s="59"/>
      <c r="J8" s="59"/>
      <c r="K8" s="59"/>
      <c r="L8" s="59"/>
      <c r="M8" s="59"/>
      <c r="N8" s="58">
        <f>SUM(F8:M8)</f>
        <v>0</v>
      </c>
      <c r="O8" s="134" t="str">
        <f>IF(N8=0,"OK",IF(N8&lt;100%,"Error","OK"))</f>
        <v>OK</v>
      </c>
      <c r="P8" s="135"/>
      <c r="R8" s="5" t="s">
        <v>141</v>
      </c>
    </row>
    <row r="9" spans="1:18" ht="16.350000000000001">
      <c r="A9" s="419" t="s">
        <v>142</v>
      </c>
      <c r="B9" s="420"/>
      <c r="C9" s="421"/>
      <c r="D9" s="425" t="s">
        <v>143</v>
      </c>
      <c r="E9" s="425"/>
      <c r="F9" s="60"/>
      <c r="G9" s="60"/>
      <c r="H9" s="60"/>
      <c r="I9" s="60"/>
      <c r="J9" s="60"/>
      <c r="K9" s="60"/>
      <c r="L9" s="60"/>
      <c r="M9" s="60"/>
      <c r="N9" s="136">
        <f>SUM(F9:M9)</f>
        <v>0</v>
      </c>
      <c r="O9" s="134" t="str">
        <f>IF(SUM(N10:N12)=N9,"OK","Error")</f>
        <v>OK</v>
      </c>
      <c r="R9" s="5" t="s">
        <v>144</v>
      </c>
    </row>
    <row r="10" spans="1:18" ht="16.350000000000001">
      <c r="A10" s="419" t="s">
        <v>145</v>
      </c>
      <c r="B10" s="420"/>
      <c r="C10" s="421"/>
      <c r="D10" s="425" t="s">
        <v>143</v>
      </c>
      <c r="E10" s="425"/>
      <c r="F10" s="60"/>
      <c r="G10" s="60"/>
      <c r="H10" s="60"/>
      <c r="I10" s="60"/>
      <c r="J10" s="60"/>
      <c r="K10" s="60"/>
      <c r="L10" s="60"/>
      <c r="M10" s="60"/>
      <c r="N10" s="136">
        <f t="shared" ref="N10:N14" si="0">SUM(F10:M10)</f>
        <v>0</v>
      </c>
      <c r="R10" s="5" t="s">
        <v>144</v>
      </c>
    </row>
    <row r="11" spans="1:18" ht="16.350000000000001">
      <c r="A11" s="419" t="s">
        <v>146</v>
      </c>
      <c r="B11" s="420"/>
      <c r="C11" s="421"/>
      <c r="D11" s="425" t="s">
        <v>143</v>
      </c>
      <c r="E11" s="425"/>
      <c r="F11" s="60"/>
      <c r="G11" s="60"/>
      <c r="H11" s="60"/>
      <c r="I11" s="60"/>
      <c r="J11" s="60"/>
      <c r="K11" s="60"/>
      <c r="L11" s="60"/>
      <c r="M11" s="60"/>
      <c r="N11" s="136">
        <f t="shared" si="0"/>
        <v>0</v>
      </c>
      <c r="R11" s="5" t="s">
        <v>144</v>
      </c>
    </row>
    <row r="12" spans="1:18" ht="16.350000000000001">
      <c r="A12" s="419" t="s">
        <v>147</v>
      </c>
      <c r="B12" s="420"/>
      <c r="C12" s="421"/>
      <c r="D12" s="425" t="s">
        <v>143</v>
      </c>
      <c r="E12" s="425"/>
      <c r="F12" s="60"/>
      <c r="G12" s="60"/>
      <c r="H12" s="60"/>
      <c r="I12" s="60"/>
      <c r="J12" s="60"/>
      <c r="K12" s="60"/>
      <c r="L12" s="60"/>
      <c r="M12" s="60"/>
      <c r="N12" s="136">
        <f t="shared" si="0"/>
        <v>0</v>
      </c>
      <c r="R12" s="5" t="s">
        <v>144</v>
      </c>
    </row>
    <row r="13" spans="1:18">
      <c r="A13" s="419" t="s">
        <v>148</v>
      </c>
      <c r="B13" s="420"/>
      <c r="C13" s="421"/>
      <c r="D13" s="425" t="s">
        <v>149</v>
      </c>
      <c r="E13" s="425"/>
      <c r="F13" s="60"/>
      <c r="G13" s="60"/>
      <c r="H13" s="60"/>
      <c r="I13" s="60"/>
      <c r="J13" s="60"/>
      <c r="K13" s="60"/>
      <c r="L13" s="60"/>
      <c r="M13" s="60"/>
      <c r="N13" s="136">
        <f t="shared" si="0"/>
        <v>0</v>
      </c>
      <c r="R13" s="5" t="s">
        <v>144</v>
      </c>
    </row>
    <row r="14" spans="1:18">
      <c r="A14" s="419" t="s">
        <v>150</v>
      </c>
      <c r="B14" s="420"/>
      <c r="C14" s="421"/>
      <c r="D14" s="461"/>
      <c r="E14" s="461"/>
      <c r="F14" s="60"/>
      <c r="G14" s="60"/>
      <c r="H14" s="60"/>
      <c r="I14" s="60"/>
      <c r="J14" s="60"/>
      <c r="K14" s="60"/>
      <c r="L14" s="60"/>
      <c r="M14" s="60"/>
      <c r="N14" s="136">
        <f t="shared" si="0"/>
        <v>0</v>
      </c>
      <c r="R14" s="5" t="s">
        <v>151</v>
      </c>
    </row>
    <row r="15" spans="1:18" ht="14.65" thickBot="1">
      <c r="A15" s="459" t="s">
        <v>152</v>
      </c>
      <c r="B15" s="460"/>
      <c r="C15" s="63" t="s">
        <v>95</v>
      </c>
      <c r="D15" s="458" t="s">
        <v>95</v>
      </c>
      <c r="E15" s="458"/>
      <c r="F15" s="61"/>
      <c r="G15" s="61"/>
      <c r="H15" s="61"/>
      <c r="I15" s="61"/>
      <c r="J15" s="61"/>
      <c r="K15" s="61"/>
      <c r="L15" s="61"/>
      <c r="M15" s="61"/>
      <c r="N15" s="137" t="e">
        <f>AVERAGE(F15:M15)</f>
        <v>#DIV/0!</v>
      </c>
      <c r="O15" s="3" t="s">
        <v>96</v>
      </c>
      <c r="R15" s="412" t="s">
        <v>153</v>
      </c>
    </row>
    <row r="16" spans="1:18">
      <c r="A16" s="419" t="s">
        <v>154</v>
      </c>
      <c r="B16" s="420"/>
      <c r="C16" s="421"/>
      <c r="D16" s="425" t="s">
        <v>155</v>
      </c>
      <c r="E16" s="425"/>
      <c r="F16" s="60" t="s">
        <v>95</v>
      </c>
      <c r="G16" s="60" t="s">
        <v>95</v>
      </c>
      <c r="H16" s="60" t="s">
        <v>95</v>
      </c>
      <c r="I16" s="60" t="s">
        <v>95</v>
      </c>
      <c r="J16" s="60" t="s">
        <v>95</v>
      </c>
      <c r="K16" s="60" t="s">
        <v>95</v>
      </c>
      <c r="L16" s="60" t="s">
        <v>95</v>
      </c>
      <c r="M16" s="60" t="s">
        <v>95</v>
      </c>
      <c r="O16" s="3" t="s">
        <v>96</v>
      </c>
      <c r="R16" s="412"/>
    </row>
    <row r="17" spans="1:18">
      <c r="A17" s="430"/>
      <c r="B17" s="430"/>
      <c r="C17" s="430"/>
      <c r="D17" s="430"/>
    </row>
    <row r="18" spans="1:18" ht="14.65" thickBot="1">
      <c r="A18" s="393" t="s">
        <v>156</v>
      </c>
      <c r="B18" s="393"/>
      <c r="C18" s="393"/>
      <c r="D18" s="393"/>
      <c r="E18" s="393"/>
      <c r="F18" s="393"/>
      <c r="G18" s="393"/>
      <c r="H18" s="393"/>
      <c r="I18" s="129"/>
      <c r="J18" s="129"/>
      <c r="K18" s="129"/>
      <c r="L18" s="129"/>
      <c r="M18" s="129"/>
      <c r="O18" s="134" t="str">
        <f>IF(SUM(C21:J21)=N9,"OK","Error")</f>
        <v>OK</v>
      </c>
    </row>
    <row r="19" spans="1:18" ht="15" customHeight="1">
      <c r="A19" s="408" t="s">
        <v>157</v>
      </c>
      <c r="B19" s="409"/>
      <c r="C19" s="426" t="s">
        <v>158</v>
      </c>
      <c r="D19" s="427"/>
      <c r="E19" s="404" t="s">
        <v>159</v>
      </c>
      <c r="F19" s="405"/>
      <c r="G19" s="413" t="s">
        <v>160</v>
      </c>
      <c r="H19" s="414"/>
      <c r="I19" s="452" t="s">
        <v>161</v>
      </c>
      <c r="J19" s="453"/>
      <c r="K19" s="453"/>
      <c r="L19" s="453"/>
      <c r="M19" s="453"/>
      <c r="N19" s="454"/>
      <c r="O19" s="3" t="s">
        <v>96</v>
      </c>
      <c r="R19" s="5" t="s">
        <v>162</v>
      </c>
    </row>
    <row r="20" spans="1:18">
      <c r="A20" s="410"/>
      <c r="B20" s="411"/>
      <c r="C20" s="428"/>
      <c r="D20" s="429"/>
      <c r="E20" s="406"/>
      <c r="F20" s="407"/>
      <c r="G20" s="415"/>
      <c r="H20" s="416"/>
      <c r="I20" s="455"/>
      <c r="J20" s="456"/>
      <c r="K20" s="456"/>
      <c r="L20" s="456"/>
      <c r="M20" s="456"/>
      <c r="N20" s="457"/>
      <c r="O20" s="3"/>
    </row>
    <row r="21" spans="1:18">
      <c r="A21" s="398" t="s">
        <v>163</v>
      </c>
      <c r="B21" s="399"/>
      <c r="C21" s="400">
        <f>SUM(C22:D27)</f>
        <v>0</v>
      </c>
      <c r="D21" s="401"/>
      <c r="E21" s="402">
        <f>SUM(E22:F27)</f>
        <v>0</v>
      </c>
      <c r="F21" s="403"/>
      <c r="G21" s="417">
        <f>SUM(G22:J27)</f>
        <v>0</v>
      </c>
      <c r="H21" s="418"/>
      <c r="I21" s="141"/>
      <c r="J21" s="141"/>
      <c r="K21" s="141"/>
      <c r="L21" s="141"/>
      <c r="M21" s="141"/>
      <c r="N21" s="142"/>
      <c r="O21" s="3"/>
    </row>
    <row r="22" spans="1:18" ht="16.350000000000001">
      <c r="A22" s="378" t="s">
        <v>95</v>
      </c>
      <c r="B22" s="379"/>
      <c r="C22" s="395"/>
      <c r="D22" s="387"/>
      <c r="E22" s="387"/>
      <c r="F22" s="388"/>
      <c r="G22" s="380"/>
      <c r="H22" s="381"/>
      <c r="I22" s="389"/>
      <c r="J22" s="390"/>
      <c r="K22" s="390"/>
      <c r="L22" s="390"/>
      <c r="M22" s="390"/>
      <c r="N22" s="391"/>
      <c r="O22" s="3" t="s">
        <v>96</v>
      </c>
      <c r="R22" s="5" t="s">
        <v>164</v>
      </c>
    </row>
    <row r="23" spans="1:18">
      <c r="A23" s="378" t="s">
        <v>95</v>
      </c>
      <c r="B23" s="379"/>
      <c r="C23" s="395"/>
      <c r="D23" s="387"/>
      <c r="E23" s="387"/>
      <c r="F23" s="388"/>
      <c r="G23" s="380"/>
      <c r="H23" s="381"/>
      <c r="I23" s="389"/>
      <c r="J23" s="390"/>
      <c r="K23" s="390"/>
      <c r="L23" s="390"/>
      <c r="M23" s="390"/>
      <c r="N23" s="391"/>
      <c r="O23" s="3" t="s">
        <v>96</v>
      </c>
    </row>
    <row r="24" spans="1:18">
      <c r="A24" s="378" t="s">
        <v>95</v>
      </c>
      <c r="B24" s="379"/>
      <c r="C24" s="395"/>
      <c r="D24" s="387"/>
      <c r="E24" s="387"/>
      <c r="F24" s="388"/>
      <c r="G24" s="380"/>
      <c r="H24" s="381"/>
      <c r="I24" s="389"/>
      <c r="J24" s="390"/>
      <c r="K24" s="390"/>
      <c r="L24" s="390"/>
      <c r="M24" s="390"/>
      <c r="N24" s="391"/>
      <c r="O24" s="3" t="s">
        <v>96</v>
      </c>
    </row>
    <row r="25" spans="1:18" s="118" customFormat="1">
      <c r="A25" s="378" t="s">
        <v>95</v>
      </c>
      <c r="B25" s="379"/>
      <c r="C25" s="395"/>
      <c r="D25" s="387"/>
      <c r="E25" s="387"/>
      <c r="F25" s="388"/>
      <c r="G25" s="380"/>
      <c r="H25" s="381"/>
      <c r="I25" s="389"/>
      <c r="J25" s="390"/>
      <c r="K25" s="390"/>
      <c r="L25" s="390"/>
      <c r="M25" s="390"/>
      <c r="N25" s="391"/>
      <c r="O25" s="117" t="s">
        <v>96</v>
      </c>
      <c r="Q25" s="119"/>
      <c r="R25" s="121"/>
    </row>
    <row r="26" spans="1:18" s="118" customFormat="1">
      <c r="A26" s="378" t="s">
        <v>95</v>
      </c>
      <c r="B26" s="379"/>
      <c r="C26" s="395"/>
      <c r="D26" s="387"/>
      <c r="E26" s="387"/>
      <c r="F26" s="388"/>
      <c r="G26" s="380"/>
      <c r="H26" s="381"/>
      <c r="I26" s="389"/>
      <c r="J26" s="390"/>
      <c r="K26" s="390"/>
      <c r="L26" s="390"/>
      <c r="M26" s="390"/>
      <c r="N26" s="391"/>
      <c r="O26" s="117" t="s">
        <v>96</v>
      </c>
      <c r="Q26" s="119"/>
      <c r="R26" s="120" t="s">
        <v>165</v>
      </c>
    </row>
    <row r="27" spans="1:18" s="118" customFormat="1" ht="14.65" thickBot="1">
      <c r="A27" s="378" t="s">
        <v>95</v>
      </c>
      <c r="B27" s="379"/>
      <c r="C27" s="446"/>
      <c r="D27" s="447"/>
      <c r="E27" s="447"/>
      <c r="F27" s="448"/>
      <c r="G27" s="385"/>
      <c r="H27" s="386"/>
      <c r="I27" s="382"/>
      <c r="J27" s="383"/>
      <c r="K27" s="383"/>
      <c r="L27" s="383"/>
      <c r="M27" s="383"/>
      <c r="N27" s="384"/>
      <c r="O27" s="117" t="s">
        <v>96</v>
      </c>
      <c r="Q27" s="119"/>
      <c r="R27" s="120"/>
    </row>
    <row r="29" spans="1:18" ht="14.65" thickBot="1">
      <c r="A29" s="392" t="s">
        <v>166</v>
      </c>
      <c r="B29" s="393"/>
      <c r="C29" s="393"/>
      <c r="D29" s="393"/>
      <c r="E29" s="393"/>
      <c r="F29" s="126" t="str">
        <f>F7</f>
        <v>Select</v>
      </c>
      <c r="G29" s="126" t="str">
        <f t="shared" ref="G29:M29" si="1">G7</f>
        <v>Select</v>
      </c>
      <c r="H29" s="126" t="str">
        <f t="shared" si="1"/>
        <v>Select</v>
      </c>
      <c r="I29" s="126" t="str">
        <f t="shared" si="1"/>
        <v>Select</v>
      </c>
      <c r="J29" s="126" t="str">
        <f t="shared" si="1"/>
        <v>Select</v>
      </c>
      <c r="K29" s="126" t="str">
        <f t="shared" si="1"/>
        <v>Select</v>
      </c>
      <c r="L29" s="126" t="str">
        <f t="shared" si="1"/>
        <v>Select</v>
      </c>
      <c r="M29" s="126" t="str">
        <f t="shared" si="1"/>
        <v>Select</v>
      </c>
    </row>
    <row r="30" spans="1:18">
      <c r="A30" s="441" t="s">
        <v>167</v>
      </c>
      <c r="B30" s="442"/>
      <c r="C30" s="443"/>
      <c r="D30" s="444" t="s">
        <v>168</v>
      </c>
      <c r="E30" s="445"/>
      <c r="F30" s="115" t="s">
        <v>169</v>
      </c>
      <c r="G30" s="115" t="s">
        <v>95</v>
      </c>
      <c r="H30" s="115" t="s">
        <v>95</v>
      </c>
      <c r="I30" s="115" t="s">
        <v>95</v>
      </c>
      <c r="J30" s="115" t="s">
        <v>95</v>
      </c>
      <c r="K30" s="115" t="s">
        <v>95</v>
      </c>
      <c r="L30" s="115" t="s">
        <v>95</v>
      </c>
      <c r="M30" s="115" t="s">
        <v>95</v>
      </c>
      <c r="N30" s="145"/>
      <c r="O30" s="3" t="s">
        <v>96</v>
      </c>
      <c r="R30" s="5" t="s">
        <v>170</v>
      </c>
    </row>
    <row r="31" spans="1:18">
      <c r="A31" s="139"/>
      <c r="B31" s="140"/>
      <c r="C31" s="146" t="s">
        <v>171</v>
      </c>
      <c r="D31" s="425" t="s">
        <v>172</v>
      </c>
      <c r="E31" s="425"/>
      <c r="F31" s="116"/>
      <c r="G31" s="116"/>
      <c r="H31" s="116"/>
      <c r="I31" s="116"/>
      <c r="J31" s="116"/>
      <c r="K31" s="116"/>
      <c r="L31" s="116"/>
      <c r="M31" s="116"/>
      <c r="N31" s="147"/>
      <c r="R31" s="5" t="s">
        <v>173</v>
      </c>
    </row>
    <row r="32" spans="1:18">
      <c r="A32" s="419" t="s">
        <v>174</v>
      </c>
      <c r="B32" s="420"/>
      <c r="C32" s="421"/>
      <c r="D32" s="423" t="s">
        <v>168</v>
      </c>
      <c r="E32" s="424"/>
      <c r="F32" s="67" t="s">
        <v>175</v>
      </c>
      <c r="G32" s="67" t="s">
        <v>95</v>
      </c>
      <c r="H32" s="67" t="s">
        <v>95</v>
      </c>
      <c r="I32" s="67" t="s">
        <v>95</v>
      </c>
      <c r="J32" s="67" t="s">
        <v>95</v>
      </c>
      <c r="K32" s="67" t="s">
        <v>95</v>
      </c>
      <c r="L32" s="67" t="s">
        <v>95</v>
      </c>
      <c r="M32" s="67" t="s">
        <v>95</v>
      </c>
      <c r="N32" s="147"/>
      <c r="O32" s="3" t="s">
        <v>96</v>
      </c>
      <c r="R32" s="5" t="s">
        <v>176</v>
      </c>
    </row>
    <row r="33" spans="1:18">
      <c r="A33" s="139"/>
      <c r="B33" s="140"/>
      <c r="C33" s="146" t="s">
        <v>171</v>
      </c>
      <c r="D33" s="425" t="s">
        <v>172</v>
      </c>
      <c r="E33" s="425"/>
      <c r="F33" s="116"/>
      <c r="G33" s="116"/>
      <c r="H33" s="116"/>
      <c r="I33" s="116"/>
      <c r="J33" s="116"/>
      <c r="K33" s="116"/>
      <c r="L33" s="116"/>
      <c r="M33" s="116"/>
      <c r="N33" s="147"/>
      <c r="R33" s="5" t="s">
        <v>173</v>
      </c>
    </row>
    <row r="34" spans="1:18" ht="28.7">
      <c r="A34" s="419" t="s">
        <v>177</v>
      </c>
      <c r="B34" s="420"/>
      <c r="C34" s="421"/>
      <c r="D34" s="423" t="s">
        <v>168</v>
      </c>
      <c r="E34" s="424"/>
      <c r="F34" s="67" t="s">
        <v>178</v>
      </c>
      <c r="G34" s="67" t="s">
        <v>95</v>
      </c>
      <c r="H34" s="67" t="s">
        <v>95</v>
      </c>
      <c r="I34" s="67" t="s">
        <v>95</v>
      </c>
      <c r="J34" s="67" t="s">
        <v>95</v>
      </c>
      <c r="K34" s="67" t="s">
        <v>95</v>
      </c>
      <c r="L34" s="67" t="s">
        <v>95</v>
      </c>
      <c r="M34" s="67" t="s">
        <v>95</v>
      </c>
      <c r="N34" s="147"/>
      <c r="O34" s="3" t="s">
        <v>96</v>
      </c>
      <c r="R34" s="5" t="s">
        <v>179</v>
      </c>
    </row>
    <row r="35" spans="1:18">
      <c r="A35" s="139"/>
      <c r="B35" s="140"/>
      <c r="C35" s="146" t="s">
        <v>171</v>
      </c>
      <c r="D35" s="425" t="s">
        <v>172</v>
      </c>
      <c r="E35" s="425"/>
      <c r="F35" s="116"/>
      <c r="G35" s="116"/>
      <c r="H35" s="116"/>
      <c r="I35" s="116"/>
      <c r="J35" s="116"/>
      <c r="K35" s="116"/>
      <c r="L35" s="116"/>
      <c r="M35" s="116"/>
      <c r="N35" s="147"/>
      <c r="R35" s="5" t="s">
        <v>173</v>
      </c>
    </row>
    <row r="36" spans="1:18">
      <c r="A36" s="144"/>
      <c r="F36" s="134" t="str">
        <f t="shared" ref="F36:M36" si="2">IF(SUM(F31:N31,F33:N35)=0," ",IF(SUM(F31:N31,F33:N35)=100%,"OK","Error"))</f>
        <v xml:space="preserve"> </v>
      </c>
      <c r="G36" s="134" t="str">
        <f t="shared" si="2"/>
        <v xml:space="preserve"> </v>
      </c>
      <c r="H36" s="134" t="str">
        <f t="shared" si="2"/>
        <v xml:space="preserve"> </v>
      </c>
      <c r="I36" s="134" t="str">
        <f t="shared" si="2"/>
        <v xml:space="preserve"> </v>
      </c>
      <c r="J36" s="134" t="str">
        <f t="shared" si="2"/>
        <v xml:space="preserve"> </v>
      </c>
      <c r="K36" s="134" t="str">
        <f t="shared" si="2"/>
        <v xml:space="preserve"> </v>
      </c>
      <c r="L36" s="134" t="str">
        <f t="shared" si="2"/>
        <v xml:space="preserve"> </v>
      </c>
      <c r="M36" s="134" t="str">
        <f t="shared" si="2"/>
        <v xml:space="preserve"> </v>
      </c>
      <c r="N36" s="147"/>
    </row>
    <row r="37" spans="1:18">
      <c r="A37" s="392" t="s">
        <v>180</v>
      </c>
      <c r="B37" s="393"/>
      <c r="C37" s="393"/>
      <c r="D37" s="393"/>
      <c r="E37" s="393"/>
      <c r="F37" s="393"/>
      <c r="G37" s="393"/>
      <c r="H37" s="393"/>
      <c r="I37" s="393"/>
      <c r="J37" s="393"/>
      <c r="K37" s="393"/>
      <c r="L37" s="393"/>
      <c r="M37" s="393"/>
      <c r="N37" s="394"/>
    </row>
    <row r="38" spans="1:18" ht="15" customHeight="1">
      <c r="A38" s="449"/>
      <c r="B38" s="450"/>
      <c r="C38" s="450"/>
      <c r="D38" s="450"/>
      <c r="E38" s="450"/>
      <c r="F38" s="450"/>
      <c r="G38" s="450"/>
      <c r="H38" s="450"/>
      <c r="I38" s="450"/>
      <c r="J38" s="450"/>
      <c r="K38" s="450"/>
      <c r="L38" s="450"/>
      <c r="M38" s="450"/>
      <c r="N38" s="451"/>
      <c r="R38" s="347" t="s">
        <v>181</v>
      </c>
    </row>
    <row r="39" spans="1:18">
      <c r="A39" s="435"/>
      <c r="B39" s="436"/>
      <c r="C39" s="436"/>
      <c r="D39" s="436"/>
      <c r="E39" s="436"/>
      <c r="F39" s="436"/>
      <c r="G39" s="436"/>
      <c r="H39" s="436"/>
      <c r="I39" s="436"/>
      <c r="J39" s="436"/>
      <c r="K39" s="436"/>
      <c r="L39" s="436"/>
      <c r="M39" s="436"/>
      <c r="N39" s="437"/>
      <c r="R39" s="347"/>
    </row>
    <row r="40" spans="1:18">
      <c r="A40" s="435"/>
      <c r="B40" s="436"/>
      <c r="C40" s="436"/>
      <c r="D40" s="436"/>
      <c r="E40" s="436"/>
      <c r="F40" s="436"/>
      <c r="G40" s="436"/>
      <c r="H40" s="436"/>
      <c r="I40" s="436"/>
      <c r="J40" s="436"/>
      <c r="K40" s="436"/>
      <c r="L40" s="436"/>
      <c r="M40" s="436"/>
      <c r="N40" s="437"/>
      <c r="R40" s="143" t="s">
        <v>182</v>
      </c>
    </row>
    <row r="41" spans="1:18" ht="14.65" thickBot="1">
      <c r="A41" s="438"/>
      <c r="B41" s="439"/>
      <c r="C41" s="439"/>
      <c r="D41" s="439"/>
      <c r="E41" s="439"/>
      <c r="F41" s="439"/>
      <c r="G41" s="439"/>
      <c r="H41" s="439"/>
      <c r="I41" s="439"/>
      <c r="J41" s="439"/>
      <c r="K41" s="439"/>
      <c r="L41" s="439"/>
      <c r="M41" s="439"/>
      <c r="N41" s="440"/>
    </row>
    <row r="42" spans="1:18">
      <c r="A42" s="430"/>
      <c r="B42" s="430"/>
      <c r="C42" s="430"/>
      <c r="D42" s="430"/>
    </row>
    <row r="43" spans="1:18" ht="14.65" thickBot="1">
      <c r="A43" s="10" t="s">
        <v>183</v>
      </c>
      <c r="C43" s="1" t="s">
        <v>184</v>
      </c>
    </row>
    <row r="44" spans="1:18">
      <c r="A44" s="148" t="s">
        <v>185</v>
      </c>
      <c r="B44" s="431" t="s">
        <v>186</v>
      </c>
      <c r="C44" s="431"/>
      <c r="D44" s="149" t="s">
        <v>187</v>
      </c>
      <c r="E44" s="149" t="s">
        <v>188</v>
      </c>
      <c r="F44" s="374" t="s">
        <v>189</v>
      </c>
      <c r="G44" s="374"/>
      <c r="H44" s="374"/>
      <c r="I44" s="374"/>
      <c r="J44" s="374"/>
      <c r="K44" s="374"/>
      <c r="L44" s="374"/>
      <c r="M44" s="374"/>
      <c r="N44" s="375"/>
      <c r="R44" s="347" t="s">
        <v>190</v>
      </c>
    </row>
    <row r="45" spans="1:18">
      <c r="A45" s="80" t="s">
        <v>95</v>
      </c>
      <c r="B45" s="376"/>
      <c r="C45" s="376"/>
      <c r="D45" s="67" t="s">
        <v>95</v>
      </c>
      <c r="E45" s="108"/>
      <c r="F45" s="376"/>
      <c r="G45" s="376"/>
      <c r="H45" s="376"/>
      <c r="I45" s="376"/>
      <c r="J45" s="376"/>
      <c r="K45" s="376"/>
      <c r="L45" s="376"/>
      <c r="M45" s="376"/>
      <c r="N45" s="377"/>
      <c r="O45" s="3" t="s">
        <v>96</v>
      </c>
      <c r="R45" s="347"/>
    </row>
    <row r="46" spans="1:18">
      <c r="A46" s="80" t="s">
        <v>95</v>
      </c>
      <c r="B46" s="376"/>
      <c r="C46" s="376"/>
      <c r="D46" s="67" t="s">
        <v>95</v>
      </c>
      <c r="E46" s="108"/>
      <c r="F46" s="376"/>
      <c r="G46" s="376"/>
      <c r="H46" s="376"/>
      <c r="I46" s="376"/>
      <c r="J46" s="376"/>
      <c r="K46" s="376"/>
      <c r="L46" s="376"/>
      <c r="M46" s="376"/>
      <c r="N46" s="377"/>
      <c r="O46" s="3" t="s">
        <v>96</v>
      </c>
      <c r="R46" s="5" t="s">
        <v>191</v>
      </c>
    </row>
    <row r="47" spans="1:18">
      <c r="A47" s="80" t="s">
        <v>95</v>
      </c>
      <c r="B47" s="376"/>
      <c r="C47" s="376"/>
      <c r="D47" s="67" t="s">
        <v>95</v>
      </c>
      <c r="E47" s="108"/>
      <c r="F47" s="376"/>
      <c r="G47" s="376"/>
      <c r="H47" s="376"/>
      <c r="I47" s="376"/>
      <c r="J47" s="376"/>
      <c r="K47" s="376"/>
      <c r="L47" s="376"/>
      <c r="M47" s="376"/>
      <c r="N47" s="377"/>
      <c r="O47" s="3" t="s">
        <v>96</v>
      </c>
    </row>
    <row r="48" spans="1:18">
      <c r="A48" s="80" t="s">
        <v>95</v>
      </c>
      <c r="B48" s="376"/>
      <c r="C48" s="376"/>
      <c r="D48" s="67" t="s">
        <v>95</v>
      </c>
      <c r="E48" s="108"/>
      <c r="F48" s="376"/>
      <c r="G48" s="376"/>
      <c r="H48" s="376"/>
      <c r="I48" s="376"/>
      <c r="J48" s="376"/>
      <c r="K48" s="376"/>
      <c r="L48" s="376"/>
      <c r="M48" s="376"/>
      <c r="N48" s="377"/>
      <c r="O48" s="3" t="s">
        <v>96</v>
      </c>
    </row>
    <row r="49" spans="1:18">
      <c r="A49" s="80" t="s">
        <v>95</v>
      </c>
      <c r="B49" s="376"/>
      <c r="C49" s="376"/>
      <c r="D49" s="67" t="s">
        <v>95</v>
      </c>
      <c r="E49" s="108"/>
      <c r="F49" s="376"/>
      <c r="G49" s="376"/>
      <c r="H49" s="376"/>
      <c r="I49" s="376"/>
      <c r="J49" s="376"/>
      <c r="K49" s="376"/>
      <c r="L49" s="376"/>
      <c r="M49" s="376"/>
      <c r="N49" s="377"/>
      <c r="O49" s="3" t="s">
        <v>96</v>
      </c>
    </row>
    <row r="50" spans="1:18">
      <c r="A50" s="80" t="s">
        <v>95</v>
      </c>
      <c r="B50" s="376"/>
      <c r="C50" s="376"/>
      <c r="D50" s="67" t="s">
        <v>95</v>
      </c>
      <c r="E50" s="108"/>
      <c r="F50" s="376"/>
      <c r="G50" s="376"/>
      <c r="H50" s="376"/>
      <c r="I50" s="376"/>
      <c r="J50" s="376"/>
      <c r="K50" s="376"/>
      <c r="L50" s="376"/>
      <c r="M50" s="376"/>
      <c r="N50" s="377"/>
      <c r="O50" s="3" t="s">
        <v>96</v>
      </c>
    </row>
    <row r="51" spans="1:18" s="118" customFormat="1">
      <c r="A51" s="80" t="s">
        <v>95</v>
      </c>
      <c r="B51" s="376"/>
      <c r="C51" s="376"/>
      <c r="D51" s="67" t="s">
        <v>95</v>
      </c>
      <c r="E51" s="108"/>
      <c r="F51" s="376"/>
      <c r="G51" s="376"/>
      <c r="H51" s="376"/>
      <c r="I51" s="376"/>
      <c r="J51" s="376"/>
      <c r="K51" s="376"/>
      <c r="L51" s="376"/>
      <c r="M51" s="376"/>
      <c r="N51" s="377"/>
      <c r="O51" s="117" t="s">
        <v>96</v>
      </c>
      <c r="Q51" s="119"/>
      <c r="R51" s="121"/>
    </row>
    <row r="52" spans="1:18" s="118" customFormat="1">
      <c r="A52" s="80" t="s">
        <v>95</v>
      </c>
      <c r="B52" s="376"/>
      <c r="C52" s="376"/>
      <c r="D52" s="67" t="s">
        <v>95</v>
      </c>
      <c r="E52" s="108"/>
      <c r="F52" s="376"/>
      <c r="G52" s="376"/>
      <c r="H52" s="376"/>
      <c r="I52" s="376"/>
      <c r="J52" s="376"/>
      <c r="K52" s="376"/>
      <c r="L52" s="376"/>
      <c r="M52" s="376"/>
      <c r="N52" s="377"/>
      <c r="O52" s="117" t="s">
        <v>96</v>
      </c>
      <c r="Q52" s="119"/>
      <c r="R52" s="120" t="s">
        <v>165</v>
      </c>
    </row>
    <row r="53" spans="1:18" s="118" customFormat="1" ht="14.65" thickBot="1">
      <c r="A53" s="81" t="s">
        <v>95</v>
      </c>
      <c r="B53" s="396"/>
      <c r="C53" s="396"/>
      <c r="D53" s="82" t="s">
        <v>95</v>
      </c>
      <c r="E53" s="109"/>
      <c r="F53" s="396"/>
      <c r="G53" s="396"/>
      <c r="H53" s="396"/>
      <c r="I53" s="396"/>
      <c r="J53" s="396"/>
      <c r="K53" s="396"/>
      <c r="L53" s="396"/>
      <c r="M53" s="396"/>
      <c r="N53" s="397"/>
      <c r="O53" s="117" t="s">
        <v>96</v>
      </c>
      <c r="Q53" s="119"/>
      <c r="R53" s="120"/>
    </row>
    <row r="54" spans="1:18">
      <c r="A54" s="430"/>
      <c r="B54" s="430"/>
      <c r="C54" s="430"/>
      <c r="D54" s="430"/>
    </row>
    <row r="55" spans="1:18" ht="14.65" thickBot="1">
      <c r="A55" s="10" t="s">
        <v>192</v>
      </c>
    </row>
    <row r="56" spans="1:18" ht="15" customHeight="1">
      <c r="A56" s="432"/>
      <c r="B56" s="433"/>
      <c r="C56" s="433"/>
      <c r="D56" s="433"/>
      <c r="E56" s="433"/>
      <c r="F56" s="433"/>
      <c r="G56" s="433"/>
      <c r="H56" s="433"/>
      <c r="I56" s="433"/>
      <c r="J56" s="433"/>
      <c r="K56" s="433"/>
      <c r="L56" s="433"/>
      <c r="M56" s="433"/>
      <c r="N56" s="434"/>
      <c r="R56" s="347" t="s">
        <v>193</v>
      </c>
    </row>
    <row r="57" spans="1:18">
      <c r="A57" s="435"/>
      <c r="B57" s="436"/>
      <c r="C57" s="436"/>
      <c r="D57" s="436"/>
      <c r="E57" s="436"/>
      <c r="F57" s="436"/>
      <c r="G57" s="436"/>
      <c r="H57" s="436"/>
      <c r="I57" s="436"/>
      <c r="J57" s="436"/>
      <c r="K57" s="436"/>
      <c r="L57" s="436"/>
      <c r="M57" s="436"/>
      <c r="N57" s="437"/>
      <c r="R57" s="347"/>
    </row>
    <row r="58" spans="1:18">
      <c r="A58" s="435"/>
      <c r="B58" s="436"/>
      <c r="C58" s="436"/>
      <c r="D58" s="436"/>
      <c r="E58" s="436"/>
      <c r="F58" s="436"/>
      <c r="G58" s="436"/>
      <c r="H58" s="436"/>
      <c r="I58" s="436"/>
      <c r="J58" s="436"/>
      <c r="K58" s="436"/>
      <c r="L58" s="436"/>
      <c r="M58" s="436"/>
      <c r="N58" s="437"/>
      <c r="R58" s="347"/>
    </row>
    <row r="59" spans="1:18" ht="14.65" thickBot="1">
      <c r="A59" s="438"/>
      <c r="B59" s="439"/>
      <c r="C59" s="439"/>
      <c r="D59" s="439"/>
      <c r="E59" s="439"/>
      <c r="F59" s="439"/>
      <c r="G59" s="439"/>
      <c r="H59" s="439"/>
      <c r="I59" s="439"/>
      <c r="J59" s="439"/>
      <c r="K59" s="439"/>
      <c r="L59" s="439"/>
      <c r="M59" s="439"/>
      <c r="N59" s="440"/>
      <c r="R59" s="347"/>
    </row>
    <row r="60" spans="1:18">
      <c r="A60" s="430"/>
      <c r="B60" s="430"/>
      <c r="C60" s="430"/>
      <c r="D60" s="430"/>
    </row>
    <row r="61" spans="1:18" ht="14.65" thickBot="1">
      <c r="A61" s="10" t="s">
        <v>194</v>
      </c>
    </row>
    <row r="62" spans="1:18" ht="15" customHeight="1">
      <c r="A62" s="432"/>
      <c r="B62" s="433"/>
      <c r="C62" s="433"/>
      <c r="D62" s="433"/>
      <c r="E62" s="433"/>
      <c r="F62" s="433"/>
      <c r="G62" s="433"/>
      <c r="H62" s="433"/>
      <c r="I62" s="433"/>
      <c r="J62" s="433"/>
      <c r="K62" s="433"/>
      <c r="L62" s="433"/>
      <c r="M62" s="433"/>
      <c r="N62" s="434"/>
      <c r="R62" s="347" t="s">
        <v>195</v>
      </c>
    </row>
    <row r="63" spans="1:18">
      <c r="A63" s="435"/>
      <c r="B63" s="436"/>
      <c r="C63" s="436"/>
      <c r="D63" s="436"/>
      <c r="E63" s="436"/>
      <c r="F63" s="436"/>
      <c r="G63" s="436"/>
      <c r="H63" s="436"/>
      <c r="I63" s="436"/>
      <c r="J63" s="436"/>
      <c r="K63" s="436"/>
      <c r="L63" s="436"/>
      <c r="M63" s="436"/>
      <c r="N63" s="437"/>
      <c r="R63" s="347"/>
    </row>
    <row r="64" spans="1:18">
      <c r="A64" s="435"/>
      <c r="B64" s="436"/>
      <c r="C64" s="436"/>
      <c r="D64" s="436"/>
      <c r="E64" s="436"/>
      <c r="F64" s="436"/>
      <c r="G64" s="436"/>
      <c r="H64" s="436"/>
      <c r="I64" s="436"/>
      <c r="J64" s="436"/>
      <c r="K64" s="436"/>
      <c r="L64" s="436"/>
      <c r="M64" s="436"/>
      <c r="N64" s="437"/>
      <c r="R64" s="347"/>
    </row>
    <row r="65" spans="1:18" ht="14.65" thickBot="1">
      <c r="A65" s="438"/>
      <c r="B65" s="439"/>
      <c r="C65" s="439"/>
      <c r="D65" s="439"/>
      <c r="E65" s="439"/>
      <c r="F65" s="439"/>
      <c r="G65" s="439"/>
      <c r="H65" s="439"/>
      <c r="I65" s="439"/>
      <c r="J65" s="439"/>
      <c r="K65" s="439"/>
      <c r="L65" s="439"/>
      <c r="M65" s="439"/>
      <c r="N65" s="440"/>
      <c r="R65" s="347"/>
    </row>
    <row r="67" spans="1:18" s="36" customFormat="1">
      <c r="A67" s="358" t="s">
        <v>134</v>
      </c>
      <c r="B67" s="358"/>
      <c r="C67" s="358"/>
      <c r="D67" s="358"/>
      <c r="E67" s="358"/>
      <c r="F67" s="358"/>
      <c r="G67" s="358"/>
      <c r="H67" s="358"/>
      <c r="I67" s="358"/>
      <c r="J67" s="358"/>
      <c r="K67" s="358"/>
      <c r="L67" s="358"/>
      <c r="M67" s="358"/>
      <c r="N67" s="358"/>
      <c r="O67" s="358"/>
      <c r="P67" s="358"/>
      <c r="Q67" s="94"/>
      <c r="R67" s="95"/>
    </row>
  </sheetData>
  <sheetProtection algorithmName="SHA-512" hashValue="pLD2ds2W/6pUbfJ5JVb03kpQA4Q6KQ/pJeHf0YfCaSDpnMyzfkp9DExjLKkidKakMEbnCQOvTC4DvxRXzpeTmw==" saltValue="6qwbIlmUdqqttcVvAYbzcQ==" spinCount="100000" sheet="1" formatCells="0" formatRows="0" insertRows="0" autoFilter="0"/>
  <protectedRanges>
    <protectedRange sqref="A26:XFD26" name="Line 26 Add rows" securityDescriptor="O:WDG:WDD:(A;;CC;;;WD)"/>
  </protectedRanges>
  <mergeCells count="107">
    <mergeCell ref="R38:R39"/>
    <mergeCell ref="A67:P67"/>
    <mergeCell ref="R44:R45"/>
    <mergeCell ref="A34:C34"/>
    <mergeCell ref="D34:E34"/>
    <mergeCell ref="A38:N41"/>
    <mergeCell ref="A3:N3"/>
    <mergeCell ref="A2:N2"/>
    <mergeCell ref="I19:N20"/>
    <mergeCell ref="I22:N22"/>
    <mergeCell ref="I23:N23"/>
    <mergeCell ref="D11:E11"/>
    <mergeCell ref="A17:D17"/>
    <mergeCell ref="E23:F23"/>
    <mergeCell ref="D15:E15"/>
    <mergeCell ref="D10:E10"/>
    <mergeCell ref="A15:B15"/>
    <mergeCell ref="D12:E12"/>
    <mergeCell ref="D13:E13"/>
    <mergeCell ref="D14:E14"/>
    <mergeCell ref="A6:M6"/>
    <mergeCell ref="A8:C8"/>
    <mergeCell ref="I24:N24"/>
    <mergeCell ref="A27:B27"/>
    <mergeCell ref="D33:E33"/>
    <mergeCell ref="D35:E35"/>
    <mergeCell ref="A30:C30"/>
    <mergeCell ref="D30:E30"/>
    <mergeCell ref="A32:C32"/>
    <mergeCell ref="D32:E32"/>
    <mergeCell ref="D31:E31"/>
    <mergeCell ref="C26:D26"/>
    <mergeCell ref="C27:D27"/>
    <mergeCell ref="A29:E29"/>
    <mergeCell ref="E27:F27"/>
    <mergeCell ref="E22:F22"/>
    <mergeCell ref="A22:B22"/>
    <mergeCell ref="R62:R65"/>
    <mergeCell ref="A42:D42"/>
    <mergeCell ref="A54:D54"/>
    <mergeCell ref="A60:D60"/>
    <mergeCell ref="B44:C44"/>
    <mergeCell ref="B45:C45"/>
    <mergeCell ref="B46:C46"/>
    <mergeCell ref="B47:C47"/>
    <mergeCell ref="B48:C48"/>
    <mergeCell ref="B49:C49"/>
    <mergeCell ref="B50:C50"/>
    <mergeCell ref="B51:C51"/>
    <mergeCell ref="B52:C52"/>
    <mergeCell ref="B53:C53"/>
    <mergeCell ref="A56:N59"/>
    <mergeCell ref="F50:N50"/>
    <mergeCell ref="F51:N51"/>
    <mergeCell ref="F52:N52"/>
    <mergeCell ref="F46:N46"/>
    <mergeCell ref="F47:N47"/>
    <mergeCell ref="F48:N48"/>
    <mergeCell ref="A62:N65"/>
    <mergeCell ref="A21:B21"/>
    <mergeCell ref="C21:D21"/>
    <mergeCell ref="E21:F21"/>
    <mergeCell ref="E19:F20"/>
    <mergeCell ref="A19:B20"/>
    <mergeCell ref="C22:D22"/>
    <mergeCell ref="R15:R16"/>
    <mergeCell ref="A4:N4"/>
    <mergeCell ref="G19:H20"/>
    <mergeCell ref="G21:H21"/>
    <mergeCell ref="G22:H22"/>
    <mergeCell ref="A14:C14"/>
    <mergeCell ref="D7:E7"/>
    <mergeCell ref="D8:E8"/>
    <mergeCell ref="D9:E9"/>
    <mergeCell ref="A18:H18"/>
    <mergeCell ref="A9:C9"/>
    <mergeCell ref="A10:C10"/>
    <mergeCell ref="A11:C11"/>
    <mergeCell ref="A12:C12"/>
    <mergeCell ref="A13:C13"/>
    <mergeCell ref="C19:D20"/>
    <mergeCell ref="A16:C16"/>
    <mergeCell ref="D16:E16"/>
    <mergeCell ref="R56:R59"/>
    <mergeCell ref="F44:N44"/>
    <mergeCell ref="F45:N45"/>
    <mergeCell ref="A26:B26"/>
    <mergeCell ref="G23:H23"/>
    <mergeCell ref="I27:N27"/>
    <mergeCell ref="G27:H27"/>
    <mergeCell ref="G24:H24"/>
    <mergeCell ref="E25:F25"/>
    <mergeCell ref="E24:F24"/>
    <mergeCell ref="I25:N25"/>
    <mergeCell ref="I26:N26"/>
    <mergeCell ref="G26:H26"/>
    <mergeCell ref="G25:H25"/>
    <mergeCell ref="A37:N37"/>
    <mergeCell ref="C23:D23"/>
    <mergeCell ref="A23:B23"/>
    <mergeCell ref="A24:B24"/>
    <mergeCell ref="A25:B25"/>
    <mergeCell ref="F53:N53"/>
    <mergeCell ref="F49:N49"/>
    <mergeCell ref="C24:D24"/>
    <mergeCell ref="C25:D25"/>
    <mergeCell ref="E26:F26"/>
  </mergeCells>
  <conditionalFormatting sqref="A22:A27">
    <cfRule type="containsText" dxfId="239" priority="5" operator="containsText" text="Select">
      <formula>NOT(ISERROR(SEARCH("Select",A22)))</formula>
    </cfRule>
  </conditionalFormatting>
  <conditionalFormatting sqref="A45:A53">
    <cfRule type="containsText" dxfId="238" priority="7" operator="containsText" text="Select">
      <formula>NOT(ISERROR(SEARCH("Select",A45)))</formula>
    </cfRule>
  </conditionalFormatting>
  <conditionalFormatting sqref="C28">
    <cfRule type="cellIs" dxfId="237" priority="12" operator="equal">
      <formula>"Error"</formula>
    </cfRule>
  </conditionalFormatting>
  <conditionalFormatting sqref="C15:E15">
    <cfRule type="containsText" dxfId="236" priority="2" operator="containsText" text="Select">
      <formula>NOT(ISERROR(SEARCH("Select",C15)))</formula>
    </cfRule>
  </conditionalFormatting>
  <conditionalFormatting sqref="D45:D53">
    <cfRule type="containsText" dxfId="235" priority="8" operator="containsText" text="Select">
      <formula>NOT(ISERROR(SEARCH("Select",D45)))</formula>
    </cfRule>
  </conditionalFormatting>
  <conditionalFormatting sqref="F16:M16">
    <cfRule type="containsText" dxfId="234" priority="11" operator="containsText" text="Select">
      <formula>NOT(ISERROR(SEARCH("Select",F16)))</formula>
    </cfRule>
  </conditionalFormatting>
  <conditionalFormatting sqref="F30:N30">
    <cfRule type="containsText" dxfId="233" priority="10" operator="containsText" text="Select">
      <formula>NOT(ISERROR(SEARCH("Select",F30)))</formula>
    </cfRule>
  </conditionalFormatting>
  <conditionalFormatting sqref="F32:N32">
    <cfRule type="containsText" dxfId="232" priority="9" operator="containsText" text="Select">
      <formula>NOT(ISERROR(SEARCH("Select",F32)))</formula>
    </cfRule>
  </conditionalFormatting>
  <conditionalFormatting sqref="F34:N34">
    <cfRule type="containsText" dxfId="231" priority="1" operator="containsText" text="Select">
      <formula>NOT(ISERROR(SEARCH("Select",F34)))</formula>
    </cfRule>
  </conditionalFormatting>
  <conditionalFormatting sqref="F36:N36">
    <cfRule type="cellIs" dxfId="230" priority="3" operator="equal">
      <formula>"Error"</formula>
    </cfRule>
  </conditionalFormatting>
  <conditionalFormatting sqref="N8:O9 N9:N14">
    <cfRule type="cellIs" dxfId="229" priority="16" operator="equal">
      <formula>"Error"</formula>
    </cfRule>
  </conditionalFormatting>
  <conditionalFormatting sqref="O18">
    <cfRule type="cellIs" dxfId="228" priority="15" operator="equal">
      <formula>"Error"</formula>
    </cfRule>
  </conditionalFormatting>
  <dataValidations count="6">
    <dataValidation type="list" allowBlank="1" showInputMessage="1" showErrorMessage="1" sqref="D15 D17:E17" xr:uid="{E8D0C350-A24C-4080-8CFB-26B21F1A6F32}">
      <formula1>Units_Used</formula1>
    </dataValidation>
    <dataValidation type="list" allowBlank="1" showInputMessage="1" showErrorMessage="1" sqref="D45:D53 F60:M60 F54:M54 F32:M32 F34:M34 F30:M30" xr:uid="{46A1D0B8-C01C-492A-8C8F-D9FC0B9990BA}">
      <formula1>Data_Type</formula1>
    </dataValidation>
    <dataValidation type="list" allowBlank="1" showInputMessage="1" showErrorMessage="1" sqref="A45:A53 F7:M7" xr:uid="{C441CA5D-1D83-4CB3-937E-C5FA0370B396}">
      <formula1>MODE</formula1>
    </dataValidation>
    <dataValidation type="list" allowBlank="1" showInputMessage="1" showErrorMessage="1" sqref="C15" xr:uid="{8A7DAB90-858C-47D8-B2B7-504C512D74B3}">
      <formula1>Weight_Used</formula1>
    </dataValidation>
    <dataValidation type="list" allowBlank="1" showInputMessage="1" showErrorMessage="1" sqref="A22:A27" xr:uid="{61D98F8C-20B1-4305-AB81-0255AAC8660D}">
      <formula1>Energy_Carrier</formula1>
    </dataValidation>
    <dataValidation type="list" allowBlank="1" showInputMessage="1" showErrorMessage="1" sqref="F16:M16" xr:uid="{7A04FF91-A798-4D2E-9E5F-316F8B4E79C4}">
      <formula1>Activity_Distance_Type</formula1>
    </dataValidation>
  </dataValidations>
  <pageMargins left="0.43307086614173229" right="0.47244094488188981" top="0.35433070866141736" bottom="0.51181102362204722" header="0.19685039370078741" footer="0.15748031496062992"/>
  <pageSetup paperSize="9" scale="56" fitToHeight="100" orientation="portrait" r:id="rId1"/>
  <headerFooter>
    <oddFooter>&amp;LPage &amp;P of &amp;N
&amp;F/ &amp;A&amp;RPrinted: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E981-49A0-4F7E-89AD-942A095000F9}">
  <sheetPr>
    <pageSetUpPr fitToPage="1"/>
  </sheetPr>
  <dimension ref="A1:R81"/>
  <sheetViews>
    <sheetView zoomScaleNormal="100" workbookViewId="0">
      <selection activeCell="R1" sqref="R1"/>
    </sheetView>
  </sheetViews>
  <sheetFormatPr defaultColWidth="9.140625" defaultRowHeight="14.45"/>
  <cols>
    <col min="1" max="14" width="11.7109375" style="1" customWidth="1"/>
    <col min="15" max="16" width="9.140625" style="1"/>
    <col min="17" max="17" width="9.140625" style="129"/>
    <col min="18" max="18" width="127.85546875" style="5" customWidth="1"/>
    <col min="19" max="16384" width="9.140625" style="1"/>
  </cols>
  <sheetData>
    <row r="1" spans="1:18">
      <c r="Q1" s="127" t="s">
        <v>88</v>
      </c>
      <c r="R1" s="128" t="s">
        <v>89</v>
      </c>
    </row>
    <row r="2" spans="1:18" ht="21.75" customHeight="1">
      <c r="A2" s="340" t="s">
        <v>90</v>
      </c>
      <c r="B2" s="340"/>
      <c r="C2" s="340"/>
      <c r="D2" s="340"/>
      <c r="E2" s="340"/>
      <c r="F2" s="340"/>
      <c r="G2" s="340"/>
      <c r="H2" s="340"/>
      <c r="I2" s="340"/>
      <c r="J2" s="340"/>
      <c r="K2" s="340"/>
      <c r="L2" s="340"/>
      <c r="M2" s="340"/>
      <c r="N2" s="340"/>
    </row>
    <row r="3" spans="1:18" ht="21.75" customHeight="1">
      <c r="A3" s="340" t="str">
        <f ca="1">"Transport Chain GHG Emissions Report for"&amp;": "&amp;CELL("contents",'A. Entity Information'!E7:N7)&amp;": "&amp;CELL("contents",'A. Entity Information'!E9:N9)&amp;": "&amp;CELL("contents",'A. Entity Information'!E11:N11)</f>
        <v xml:space="preserve">Transport Chain GHG Emissions Report for: : : </v>
      </c>
      <c r="B3" s="340"/>
      <c r="C3" s="340"/>
      <c r="D3" s="340"/>
      <c r="E3" s="340"/>
      <c r="F3" s="340"/>
      <c r="G3" s="340"/>
      <c r="H3" s="340"/>
      <c r="I3" s="340"/>
      <c r="J3" s="340"/>
      <c r="K3" s="340"/>
      <c r="L3" s="340"/>
      <c r="M3" s="340"/>
      <c r="N3" s="340"/>
    </row>
    <row r="4" spans="1:18" customFormat="1" ht="18">
      <c r="A4" s="334" t="str">
        <f ca="1">"For Reporting Period"&amp;": "&amp;CELL("contents",'A. Entity Information'!E12:N12)</f>
        <v xml:space="preserve">For Reporting Period: </v>
      </c>
      <c r="B4" s="334"/>
      <c r="C4" s="334"/>
      <c r="D4" s="334"/>
      <c r="E4" s="334"/>
      <c r="F4" s="334"/>
      <c r="G4" s="334"/>
      <c r="H4" s="334"/>
      <c r="I4" s="334"/>
      <c r="J4" s="334"/>
      <c r="K4" s="334"/>
      <c r="L4" s="334"/>
      <c r="M4" s="334"/>
      <c r="N4" s="334"/>
    </row>
    <row r="5" spans="1:18" ht="14.65" thickBot="1">
      <c r="R5" s="128" t="s">
        <v>91</v>
      </c>
    </row>
    <row r="6" spans="1:18" ht="15" customHeight="1">
      <c r="A6" s="464" t="s">
        <v>196</v>
      </c>
      <c r="B6" s="465"/>
      <c r="C6" s="465"/>
      <c r="D6" s="465"/>
      <c r="E6" s="469"/>
      <c r="F6" s="470"/>
      <c r="G6" s="470"/>
      <c r="H6" s="470"/>
      <c r="I6" s="470"/>
      <c r="J6" s="470"/>
      <c r="K6" s="470"/>
      <c r="L6" s="470"/>
      <c r="M6" s="470"/>
      <c r="N6" s="471"/>
      <c r="O6" s="3"/>
      <c r="R6" s="5" t="s">
        <v>197</v>
      </c>
    </row>
    <row r="7" spans="1:18">
      <c r="A7" s="466"/>
      <c r="B7" s="430"/>
      <c r="C7" s="430"/>
      <c r="D7" s="430"/>
      <c r="E7" s="472"/>
      <c r="F7" s="472"/>
      <c r="G7" s="472"/>
      <c r="H7" s="472"/>
      <c r="I7" s="472"/>
      <c r="J7" s="472"/>
      <c r="K7" s="472"/>
      <c r="L7" s="472"/>
      <c r="M7" s="472"/>
      <c r="N7" s="473"/>
    </row>
    <row r="8" spans="1:18">
      <c r="A8" s="466"/>
      <c r="B8" s="430"/>
      <c r="C8" s="430"/>
      <c r="D8" s="430"/>
      <c r="E8" s="472"/>
      <c r="F8" s="472"/>
      <c r="G8" s="472"/>
      <c r="H8" s="472"/>
      <c r="I8" s="472"/>
      <c r="J8" s="472"/>
      <c r="K8" s="472"/>
      <c r="L8" s="472"/>
      <c r="M8" s="472"/>
      <c r="N8" s="473"/>
    </row>
    <row r="9" spans="1:18">
      <c r="A9" s="466"/>
      <c r="B9" s="430"/>
      <c r="C9" s="430"/>
      <c r="D9" s="430"/>
      <c r="E9" s="472"/>
      <c r="F9" s="472"/>
      <c r="G9" s="472"/>
      <c r="H9" s="472"/>
      <c r="I9" s="472"/>
      <c r="J9" s="472"/>
      <c r="K9" s="472"/>
      <c r="L9" s="472"/>
      <c r="M9" s="472"/>
      <c r="N9" s="473"/>
    </row>
    <row r="10" spans="1:18">
      <c r="A10" s="466"/>
      <c r="B10" s="430"/>
      <c r="C10" s="430"/>
      <c r="D10" s="430"/>
      <c r="E10" s="472"/>
      <c r="F10" s="472"/>
      <c r="G10" s="472"/>
      <c r="H10" s="472"/>
      <c r="I10" s="472"/>
      <c r="J10" s="472"/>
      <c r="K10" s="472"/>
      <c r="L10" s="472"/>
      <c r="M10" s="472"/>
      <c r="N10" s="473"/>
    </row>
    <row r="11" spans="1:18">
      <c r="A11" s="466"/>
      <c r="B11" s="430"/>
      <c r="C11" s="430"/>
      <c r="D11" s="430"/>
      <c r="E11" s="472"/>
      <c r="F11" s="472"/>
      <c r="G11" s="472"/>
      <c r="H11" s="472"/>
      <c r="I11" s="472"/>
      <c r="J11" s="472"/>
      <c r="K11" s="472"/>
      <c r="L11" s="472"/>
      <c r="M11" s="472"/>
      <c r="N11" s="473"/>
    </row>
    <row r="12" spans="1:18">
      <c r="A12" s="466"/>
      <c r="B12" s="430"/>
      <c r="C12" s="430"/>
      <c r="D12" s="430"/>
      <c r="E12" s="472"/>
      <c r="F12" s="472"/>
      <c r="G12" s="472"/>
      <c r="H12" s="472"/>
      <c r="I12" s="472"/>
      <c r="J12" s="472"/>
      <c r="K12" s="472"/>
      <c r="L12" s="472"/>
      <c r="M12" s="472"/>
      <c r="N12" s="473"/>
      <c r="R12" s="143"/>
    </row>
    <row r="13" spans="1:18" ht="14.65" thickBot="1">
      <c r="A13" s="467"/>
      <c r="B13" s="468"/>
      <c r="C13" s="468"/>
      <c r="D13" s="468"/>
      <c r="E13" s="474"/>
      <c r="F13" s="474"/>
      <c r="G13" s="474"/>
      <c r="H13" s="474"/>
      <c r="I13" s="474"/>
      <c r="J13" s="474"/>
      <c r="K13" s="474"/>
      <c r="L13" s="474"/>
      <c r="M13" s="474"/>
      <c r="N13" s="475"/>
    </row>
    <row r="14" spans="1:18">
      <c r="A14" s="430"/>
      <c r="B14" s="430"/>
      <c r="C14" s="430"/>
      <c r="D14" s="430"/>
    </row>
    <row r="15" spans="1:18" ht="14.65" thickBot="1">
      <c r="A15" s="462" t="s">
        <v>135</v>
      </c>
      <c r="B15" s="463"/>
      <c r="C15" s="463"/>
      <c r="D15" s="463"/>
      <c r="E15" s="463"/>
      <c r="F15" s="463"/>
      <c r="G15" s="463"/>
      <c r="H15" s="463"/>
      <c r="I15" s="463"/>
      <c r="J15" s="463"/>
      <c r="K15" s="463"/>
      <c r="L15" s="463"/>
      <c r="M15" s="463"/>
    </row>
    <row r="16" spans="1:18" ht="45" customHeight="1">
      <c r="A16" s="131"/>
      <c r="B16" s="132"/>
      <c r="C16" s="132"/>
      <c r="D16" s="422" t="s">
        <v>136</v>
      </c>
      <c r="E16" s="422"/>
      <c r="F16" s="112" t="s">
        <v>95</v>
      </c>
      <c r="G16" s="113" t="s">
        <v>95</v>
      </c>
      <c r="H16" s="113" t="s">
        <v>95</v>
      </c>
      <c r="I16" s="113" t="s">
        <v>95</v>
      </c>
      <c r="J16" s="113" t="s">
        <v>95</v>
      </c>
      <c r="K16" s="113" t="s">
        <v>95</v>
      </c>
      <c r="L16" s="113" t="s">
        <v>95</v>
      </c>
      <c r="M16" s="114" t="s">
        <v>95</v>
      </c>
      <c r="N16" s="133" t="s">
        <v>137</v>
      </c>
      <c r="O16" s="3" t="s">
        <v>96</v>
      </c>
      <c r="R16" s="5" t="s">
        <v>198</v>
      </c>
    </row>
    <row r="17" spans="1:18">
      <c r="A17" s="419" t="s">
        <v>139</v>
      </c>
      <c r="B17" s="420"/>
      <c r="C17" s="421"/>
      <c r="D17" s="425" t="s">
        <v>140</v>
      </c>
      <c r="E17" s="423"/>
      <c r="F17" s="110"/>
      <c r="G17" s="108"/>
      <c r="H17" s="108"/>
      <c r="I17" s="108"/>
      <c r="J17" s="108"/>
      <c r="K17" s="108"/>
      <c r="L17" s="108"/>
      <c r="M17" s="111"/>
      <c r="N17" s="62">
        <f t="shared" ref="N17:N23" si="0">SUM(F17:M17)</f>
        <v>0</v>
      </c>
      <c r="O17" s="134" t="str">
        <f>IF(N17=0,"OK",IF(N17&lt;100%,"Error","OK"))</f>
        <v>OK</v>
      </c>
      <c r="R17" s="5" t="s">
        <v>141</v>
      </c>
    </row>
    <row r="18" spans="1:18" ht="16.350000000000001">
      <c r="A18" s="419" t="s">
        <v>199</v>
      </c>
      <c r="B18" s="420"/>
      <c r="C18" s="421"/>
      <c r="D18" s="425" t="s">
        <v>143</v>
      </c>
      <c r="E18" s="423"/>
      <c r="F18" s="102"/>
      <c r="G18" s="103"/>
      <c r="H18" s="103"/>
      <c r="I18" s="103"/>
      <c r="J18" s="103"/>
      <c r="K18" s="103"/>
      <c r="L18" s="103"/>
      <c r="M18" s="104"/>
      <c r="N18" s="151">
        <f>SUM(F18:M18)</f>
        <v>0</v>
      </c>
      <c r="O18" s="134" t="str">
        <f>IF(SUM(N19:N21)=N18,"OK","Error")</f>
        <v>OK</v>
      </c>
      <c r="R18" s="5" t="s">
        <v>144</v>
      </c>
    </row>
    <row r="19" spans="1:18" ht="16.350000000000001">
      <c r="A19" s="419" t="s">
        <v>145</v>
      </c>
      <c r="B19" s="420"/>
      <c r="C19" s="421"/>
      <c r="D19" s="425" t="s">
        <v>143</v>
      </c>
      <c r="E19" s="423"/>
      <c r="F19" s="102"/>
      <c r="G19" s="103"/>
      <c r="H19" s="103"/>
      <c r="I19" s="103"/>
      <c r="J19" s="103"/>
      <c r="K19" s="103"/>
      <c r="L19" s="103"/>
      <c r="M19" s="104"/>
      <c r="N19" s="151">
        <f t="shared" si="0"/>
        <v>0</v>
      </c>
      <c r="R19" s="5" t="s">
        <v>144</v>
      </c>
    </row>
    <row r="20" spans="1:18" ht="16.350000000000001">
      <c r="A20" s="419" t="s">
        <v>146</v>
      </c>
      <c r="B20" s="420"/>
      <c r="C20" s="421"/>
      <c r="D20" s="425" t="s">
        <v>143</v>
      </c>
      <c r="E20" s="423"/>
      <c r="F20" s="102"/>
      <c r="G20" s="103"/>
      <c r="H20" s="103"/>
      <c r="I20" s="103"/>
      <c r="J20" s="103"/>
      <c r="K20" s="103"/>
      <c r="L20" s="103"/>
      <c r="M20" s="104"/>
      <c r="N20" s="151">
        <f t="shared" si="0"/>
        <v>0</v>
      </c>
      <c r="R20" s="5" t="s">
        <v>144</v>
      </c>
    </row>
    <row r="21" spans="1:18" ht="16.350000000000001">
      <c r="A21" s="419" t="s">
        <v>147</v>
      </c>
      <c r="B21" s="420"/>
      <c r="C21" s="421"/>
      <c r="D21" s="425" t="s">
        <v>143</v>
      </c>
      <c r="E21" s="423"/>
      <c r="F21" s="102"/>
      <c r="G21" s="103"/>
      <c r="H21" s="103"/>
      <c r="I21" s="103"/>
      <c r="J21" s="103"/>
      <c r="K21" s="103"/>
      <c r="L21" s="103"/>
      <c r="M21" s="104"/>
      <c r="N21" s="151">
        <f t="shared" si="0"/>
        <v>0</v>
      </c>
      <c r="R21" s="5" t="s">
        <v>144</v>
      </c>
    </row>
    <row r="22" spans="1:18">
      <c r="A22" s="419" t="s">
        <v>148</v>
      </c>
      <c r="B22" s="420"/>
      <c r="C22" s="421"/>
      <c r="D22" s="425" t="s">
        <v>149</v>
      </c>
      <c r="E22" s="423"/>
      <c r="F22" s="102"/>
      <c r="G22" s="103"/>
      <c r="H22" s="103"/>
      <c r="I22" s="103"/>
      <c r="J22" s="103"/>
      <c r="K22" s="103"/>
      <c r="L22" s="103"/>
      <c r="M22" s="104"/>
      <c r="N22" s="151">
        <f t="shared" si="0"/>
        <v>0</v>
      </c>
      <c r="R22" s="5" t="s">
        <v>144</v>
      </c>
    </row>
    <row r="23" spans="1:18">
      <c r="A23" s="419" t="s">
        <v>150</v>
      </c>
      <c r="B23" s="420"/>
      <c r="C23" s="421"/>
      <c r="D23" s="461"/>
      <c r="E23" s="461"/>
      <c r="F23" s="102"/>
      <c r="G23" s="103"/>
      <c r="H23" s="103"/>
      <c r="I23" s="103"/>
      <c r="J23" s="103"/>
      <c r="K23" s="103"/>
      <c r="L23" s="103"/>
      <c r="M23" s="104"/>
      <c r="N23" s="151">
        <f t="shared" si="0"/>
        <v>0</v>
      </c>
      <c r="R23" s="5" t="s">
        <v>200</v>
      </c>
    </row>
    <row r="24" spans="1:18" ht="14.65" thickBot="1">
      <c r="A24" s="459" t="s">
        <v>152</v>
      </c>
      <c r="B24" s="460"/>
      <c r="C24" s="63" t="s">
        <v>95</v>
      </c>
      <c r="D24" s="458" t="s">
        <v>95</v>
      </c>
      <c r="E24" s="458"/>
      <c r="F24" s="105"/>
      <c r="G24" s="106"/>
      <c r="H24" s="106"/>
      <c r="I24" s="106"/>
      <c r="J24" s="106"/>
      <c r="K24" s="106"/>
      <c r="L24" s="106"/>
      <c r="M24" s="107"/>
      <c r="N24" s="152" t="e">
        <f>AVERAGE(F24:M24)</f>
        <v>#DIV/0!</v>
      </c>
      <c r="O24" s="3" t="s">
        <v>96</v>
      </c>
      <c r="R24" s="5" t="s">
        <v>201</v>
      </c>
    </row>
    <row r="25" spans="1:18">
      <c r="A25" s="499" t="s">
        <v>202</v>
      </c>
      <c r="B25" s="500"/>
      <c r="C25" s="500"/>
      <c r="D25" s="500"/>
      <c r="E25" s="500"/>
      <c r="F25" s="490"/>
      <c r="G25" s="493"/>
      <c r="H25" s="493"/>
      <c r="I25" s="493"/>
      <c r="J25" s="493"/>
      <c r="K25" s="493"/>
      <c r="L25" s="493"/>
      <c r="M25" s="496"/>
      <c r="N25" s="153"/>
      <c r="R25" s="5" t="s">
        <v>203</v>
      </c>
    </row>
    <row r="26" spans="1:18">
      <c r="A26" s="154"/>
      <c r="B26" s="127"/>
      <c r="C26" s="155"/>
      <c r="D26" s="156"/>
      <c r="E26" s="157"/>
      <c r="F26" s="491"/>
      <c r="G26" s="494"/>
      <c r="H26" s="494"/>
      <c r="I26" s="494"/>
      <c r="J26" s="494"/>
      <c r="K26" s="494"/>
      <c r="L26" s="494"/>
      <c r="M26" s="497"/>
      <c r="N26" s="153"/>
      <c r="R26" s="158" t="s">
        <v>204</v>
      </c>
    </row>
    <row r="27" spans="1:18">
      <c r="A27" s="154"/>
      <c r="B27" s="127"/>
      <c r="C27" s="155"/>
      <c r="D27" s="156"/>
      <c r="E27" s="156"/>
      <c r="F27" s="491"/>
      <c r="G27" s="494"/>
      <c r="H27" s="494"/>
      <c r="I27" s="494"/>
      <c r="J27" s="494"/>
      <c r="K27" s="494"/>
      <c r="L27" s="494"/>
      <c r="M27" s="497"/>
      <c r="N27" s="153"/>
      <c r="R27" s="158" t="s">
        <v>205</v>
      </c>
    </row>
    <row r="28" spans="1:18">
      <c r="A28" s="154"/>
      <c r="B28" s="127"/>
      <c r="C28" s="155"/>
      <c r="D28" s="156"/>
      <c r="E28" s="156"/>
      <c r="F28" s="491"/>
      <c r="G28" s="494"/>
      <c r="H28" s="494"/>
      <c r="I28" s="494"/>
      <c r="J28" s="494"/>
      <c r="K28" s="494"/>
      <c r="L28" s="494"/>
      <c r="M28" s="497"/>
      <c r="N28" s="153"/>
      <c r="R28" s="158" t="s">
        <v>206</v>
      </c>
    </row>
    <row r="29" spans="1:18">
      <c r="A29" s="154"/>
      <c r="B29" s="127"/>
      <c r="C29" s="155"/>
      <c r="D29" s="156"/>
      <c r="E29" s="156"/>
      <c r="F29" s="491"/>
      <c r="G29" s="494"/>
      <c r="H29" s="494"/>
      <c r="I29" s="494"/>
      <c r="J29" s="494"/>
      <c r="K29" s="494"/>
      <c r="L29" s="494"/>
      <c r="M29" s="497"/>
      <c r="N29" s="153"/>
      <c r="R29" s="158" t="s">
        <v>207</v>
      </c>
    </row>
    <row r="30" spans="1:18">
      <c r="A30" s="154"/>
      <c r="B30" s="127"/>
      <c r="C30" s="155"/>
      <c r="D30" s="156"/>
      <c r="E30" s="156"/>
      <c r="F30" s="491"/>
      <c r="G30" s="494"/>
      <c r="H30" s="494"/>
      <c r="I30" s="494"/>
      <c r="J30" s="494"/>
      <c r="K30" s="494"/>
      <c r="L30" s="494"/>
      <c r="M30" s="497"/>
      <c r="N30" s="153"/>
      <c r="R30" s="158" t="s">
        <v>208</v>
      </c>
    </row>
    <row r="31" spans="1:18" ht="14.65" thickBot="1">
      <c r="A31" s="159"/>
      <c r="B31" s="160"/>
      <c r="C31" s="161"/>
      <c r="D31" s="162"/>
      <c r="E31" s="162"/>
      <c r="F31" s="492"/>
      <c r="G31" s="495"/>
      <c r="H31" s="495"/>
      <c r="I31" s="495"/>
      <c r="J31" s="495"/>
      <c r="K31" s="495"/>
      <c r="L31" s="495"/>
      <c r="M31" s="498"/>
      <c r="N31" s="163"/>
      <c r="R31" s="158" t="s">
        <v>209</v>
      </c>
    </row>
    <row r="32" spans="1:18">
      <c r="A32" s="144"/>
      <c r="B32" s="10"/>
      <c r="C32" s="10"/>
      <c r="D32" s="10"/>
      <c r="E32" s="10"/>
      <c r="F32" s="10"/>
      <c r="G32" s="10"/>
      <c r="H32" s="10"/>
      <c r="I32" s="10"/>
      <c r="J32" s="10"/>
      <c r="K32" s="10"/>
      <c r="L32" s="10"/>
      <c r="M32" s="10"/>
      <c r="N32" s="10"/>
    </row>
    <row r="33" spans="1:18" ht="14.65" thickBot="1">
      <c r="A33" s="478" t="s">
        <v>166</v>
      </c>
      <c r="B33" s="478"/>
      <c r="C33" s="478"/>
      <c r="D33" s="478"/>
      <c r="E33" s="478"/>
      <c r="F33" s="164" t="str">
        <f t="shared" ref="F33:M33" si="1">F16</f>
        <v>Select</v>
      </c>
      <c r="G33" s="164" t="str">
        <f t="shared" si="1"/>
        <v>Select</v>
      </c>
      <c r="H33" s="164" t="str">
        <f t="shared" si="1"/>
        <v>Select</v>
      </c>
      <c r="I33" s="164" t="str">
        <f t="shared" si="1"/>
        <v>Select</v>
      </c>
      <c r="J33" s="164" t="str">
        <f t="shared" si="1"/>
        <v>Select</v>
      </c>
      <c r="K33" s="164" t="str">
        <f t="shared" si="1"/>
        <v>Select</v>
      </c>
      <c r="L33" s="164" t="str">
        <f t="shared" si="1"/>
        <v>Select</v>
      </c>
      <c r="M33" s="164" t="str">
        <f t="shared" si="1"/>
        <v>Select</v>
      </c>
      <c r="N33" s="150"/>
      <c r="O33" s="1" t="s">
        <v>210</v>
      </c>
    </row>
    <row r="34" spans="1:18">
      <c r="A34" s="441" t="s">
        <v>167</v>
      </c>
      <c r="B34" s="442"/>
      <c r="C34" s="443"/>
      <c r="D34" s="444" t="s">
        <v>168</v>
      </c>
      <c r="E34" s="445"/>
      <c r="F34" s="115" t="s">
        <v>169</v>
      </c>
      <c r="G34" s="115" t="s">
        <v>95</v>
      </c>
      <c r="H34" s="115" t="s">
        <v>95</v>
      </c>
      <c r="I34" s="115" t="s">
        <v>95</v>
      </c>
      <c r="J34" s="115" t="s">
        <v>95</v>
      </c>
      <c r="K34" s="115" t="s">
        <v>95</v>
      </c>
      <c r="L34" s="115" t="s">
        <v>95</v>
      </c>
      <c r="M34" s="115" t="s">
        <v>95</v>
      </c>
      <c r="N34" s="145"/>
      <c r="O34" s="3" t="s">
        <v>96</v>
      </c>
      <c r="R34" s="130" t="s">
        <v>211</v>
      </c>
    </row>
    <row r="35" spans="1:18">
      <c r="A35" s="139"/>
      <c r="B35" s="140"/>
      <c r="C35" s="146" t="s">
        <v>171</v>
      </c>
      <c r="D35" s="425" t="s">
        <v>172</v>
      </c>
      <c r="E35" s="425"/>
      <c r="F35" s="116"/>
      <c r="G35" s="116"/>
      <c r="H35" s="116"/>
      <c r="I35" s="116"/>
      <c r="J35" s="116"/>
      <c r="K35" s="116"/>
      <c r="L35" s="116"/>
      <c r="M35" s="116"/>
      <c r="N35" s="147"/>
      <c r="R35" s="5" t="s">
        <v>212</v>
      </c>
    </row>
    <row r="36" spans="1:18">
      <c r="A36" s="419" t="s">
        <v>174</v>
      </c>
      <c r="B36" s="420"/>
      <c r="C36" s="421"/>
      <c r="D36" s="423" t="s">
        <v>168</v>
      </c>
      <c r="E36" s="424"/>
      <c r="F36" s="67" t="s">
        <v>175</v>
      </c>
      <c r="G36" s="67" t="s">
        <v>95</v>
      </c>
      <c r="H36" s="67" t="s">
        <v>95</v>
      </c>
      <c r="I36" s="67" t="s">
        <v>95</v>
      </c>
      <c r="J36" s="67" t="s">
        <v>95</v>
      </c>
      <c r="K36" s="67" t="s">
        <v>95</v>
      </c>
      <c r="L36" s="67" t="s">
        <v>95</v>
      </c>
      <c r="M36" s="67" t="s">
        <v>95</v>
      </c>
      <c r="N36" s="147"/>
      <c r="O36" s="3" t="s">
        <v>96</v>
      </c>
      <c r="R36" s="130" t="s">
        <v>213</v>
      </c>
    </row>
    <row r="37" spans="1:18">
      <c r="A37" s="139"/>
      <c r="B37" s="140"/>
      <c r="C37" s="146" t="s">
        <v>171</v>
      </c>
      <c r="D37" s="425" t="s">
        <v>172</v>
      </c>
      <c r="E37" s="425"/>
      <c r="F37" s="116"/>
      <c r="G37" s="116"/>
      <c r="H37" s="116"/>
      <c r="I37" s="116"/>
      <c r="J37" s="116"/>
      <c r="K37" s="116"/>
      <c r="L37" s="116"/>
      <c r="M37" s="116"/>
      <c r="N37" s="147"/>
      <c r="R37" s="5" t="s">
        <v>212</v>
      </c>
    </row>
    <row r="38" spans="1:18" ht="28.7">
      <c r="A38" s="419" t="s">
        <v>177</v>
      </c>
      <c r="B38" s="420"/>
      <c r="C38" s="421"/>
      <c r="D38" s="423" t="s">
        <v>168</v>
      </c>
      <c r="E38" s="424"/>
      <c r="F38" s="67" t="s">
        <v>178</v>
      </c>
      <c r="G38" s="67" t="s">
        <v>95</v>
      </c>
      <c r="H38" s="67" t="s">
        <v>95</v>
      </c>
      <c r="I38" s="67" t="s">
        <v>95</v>
      </c>
      <c r="J38" s="67" t="s">
        <v>95</v>
      </c>
      <c r="K38" s="67" t="s">
        <v>95</v>
      </c>
      <c r="L38" s="67" t="s">
        <v>95</v>
      </c>
      <c r="M38" s="67" t="s">
        <v>95</v>
      </c>
      <c r="N38" s="147"/>
      <c r="O38" s="3" t="s">
        <v>96</v>
      </c>
      <c r="R38" s="5" t="s">
        <v>179</v>
      </c>
    </row>
    <row r="39" spans="1:18">
      <c r="A39" s="139"/>
      <c r="B39" s="140"/>
      <c r="C39" s="146" t="s">
        <v>171</v>
      </c>
      <c r="D39" s="425" t="s">
        <v>172</v>
      </c>
      <c r="E39" s="425"/>
      <c r="F39" s="116"/>
      <c r="G39" s="116"/>
      <c r="H39" s="116"/>
      <c r="I39" s="116"/>
      <c r="J39" s="116"/>
      <c r="K39" s="116"/>
      <c r="L39" s="116"/>
      <c r="M39" s="116"/>
      <c r="N39" s="147"/>
      <c r="R39" s="5" t="s">
        <v>212</v>
      </c>
    </row>
    <row r="40" spans="1:18">
      <c r="A40" s="144"/>
      <c r="F40" s="134" t="str">
        <f t="shared" ref="F40:M40" si="2">IF(SUM(F35:N35,F37:N39)=0," ",IF(SUM(F35:N35,F37:N39)=100%,"OK","Error"))</f>
        <v xml:space="preserve"> </v>
      </c>
      <c r="G40" s="134" t="str">
        <f t="shared" si="2"/>
        <v xml:space="preserve"> </v>
      </c>
      <c r="H40" s="134" t="str">
        <f t="shared" si="2"/>
        <v xml:space="preserve"> </v>
      </c>
      <c r="I40" s="134" t="str">
        <f t="shared" si="2"/>
        <v xml:space="preserve"> </v>
      </c>
      <c r="J40" s="134" t="str">
        <f t="shared" si="2"/>
        <v xml:space="preserve"> </v>
      </c>
      <c r="K40" s="134" t="str">
        <f t="shared" si="2"/>
        <v xml:space="preserve"> </v>
      </c>
      <c r="L40" s="134" t="str">
        <f t="shared" si="2"/>
        <v xml:space="preserve"> </v>
      </c>
      <c r="M40" s="134" t="str">
        <f t="shared" si="2"/>
        <v xml:space="preserve"> </v>
      </c>
      <c r="N40" s="147"/>
    </row>
    <row r="41" spans="1:18">
      <c r="A41" s="392" t="s">
        <v>180</v>
      </c>
      <c r="B41" s="393"/>
      <c r="C41" s="393"/>
      <c r="D41" s="393"/>
      <c r="E41" s="393"/>
      <c r="F41" s="393"/>
      <c r="G41" s="393"/>
      <c r="H41" s="393"/>
      <c r="I41" s="393"/>
      <c r="J41" s="393"/>
      <c r="K41" s="393"/>
      <c r="L41" s="393"/>
      <c r="M41" s="393"/>
      <c r="N41" s="394"/>
    </row>
    <row r="42" spans="1:18" ht="15" customHeight="1">
      <c r="A42" s="449"/>
      <c r="B42" s="450"/>
      <c r="C42" s="450"/>
      <c r="D42" s="450"/>
      <c r="E42" s="450"/>
      <c r="F42" s="450"/>
      <c r="G42" s="450"/>
      <c r="H42" s="450"/>
      <c r="I42" s="450"/>
      <c r="J42" s="450"/>
      <c r="K42" s="450"/>
      <c r="L42" s="450"/>
      <c r="M42" s="450"/>
      <c r="N42" s="451"/>
      <c r="R42" s="347" t="s">
        <v>181</v>
      </c>
    </row>
    <row r="43" spans="1:18">
      <c r="A43" s="435"/>
      <c r="B43" s="436"/>
      <c r="C43" s="436"/>
      <c r="D43" s="436"/>
      <c r="E43" s="436"/>
      <c r="F43" s="436"/>
      <c r="G43" s="436"/>
      <c r="H43" s="436"/>
      <c r="I43" s="436"/>
      <c r="J43" s="436"/>
      <c r="K43" s="436"/>
      <c r="L43" s="436"/>
      <c r="M43" s="436"/>
      <c r="N43" s="437"/>
      <c r="R43" s="347"/>
    </row>
    <row r="44" spans="1:18">
      <c r="A44" s="435"/>
      <c r="B44" s="436"/>
      <c r="C44" s="436"/>
      <c r="D44" s="436"/>
      <c r="E44" s="436"/>
      <c r="F44" s="436"/>
      <c r="G44" s="436"/>
      <c r="H44" s="436"/>
      <c r="I44" s="436"/>
      <c r="J44" s="436"/>
      <c r="K44" s="436"/>
      <c r="L44" s="436"/>
      <c r="M44" s="436"/>
      <c r="N44" s="437"/>
      <c r="R44" s="143" t="s">
        <v>182</v>
      </c>
    </row>
    <row r="45" spans="1:18" ht="14.65" thickBot="1">
      <c r="A45" s="438"/>
      <c r="B45" s="439"/>
      <c r="C45" s="439"/>
      <c r="D45" s="439"/>
      <c r="E45" s="439"/>
      <c r="F45" s="439"/>
      <c r="G45" s="439"/>
      <c r="H45" s="439"/>
      <c r="I45" s="439"/>
      <c r="J45" s="439"/>
      <c r="K45" s="439"/>
      <c r="L45" s="439"/>
      <c r="M45" s="439"/>
      <c r="N45" s="440"/>
    </row>
    <row r="46" spans="1:18">
      <c r="A46" s="430"/>
      <c r="B46" s="430"/>
      <c r="C46" s="430"/>
      <c r="D46" s="430"/>
    </row>
    <row r="47" spans="1:18" ht="14.65" thickBot="1">
      <c r="A47" s="10" t="s">
        <v>214</v>
      </c>
      <c r="D47" s="1" t="s">
        <v>215</v>
      </c>
    </row>
    <row r="48" spans="1:18">
      <c r="A48" s="487" t="s">
        <v>216</v>
      </c>
      <c r="B48" s="488"/>
      <c r="C48" s="489"/>
      <c r="D48" s="501" t="s">
        <v>189</v>
      </c>
      <c r="E48" s="488"/>
      <c r="F48" s="488"/>
      <c r="G48" s="488"/>
      <c r="H48" s="488"/>
      <c r="I48" s="488"/>
      <c r="J48" s="488"/>
      <c r="K48" s="488"/>
      <c r="L48" s="488"/>
      <c r="M48" s="488"/>
      <c r="N48" s="502"/>
      <c r="R48" s="5" t="s">
        <v>217</v>
      </c>
    </row>
    <row r="49" spans="1:18" ht="30" customHeight="1">
      <c r="A49" s="507" t="str">
        <f>IF(F$16="Select","---",F$16)</f>
        <v>---</v>
      </c>
      <c r="B49" s="508"/>
      <c r="C49" s="509"/>
      <c r="D49" s="389"/>
      <c r="E49" s="390"/>
      <c r="F49" s="390"/>
      <c r="G49" s="390"/>
      <c r="H49" s="390"/>
      <c r="I49" s="390"/>
      <c r="J49" s="390"/>
      <c r="K49" s="390"/>
      <c r="L49" s="390"/>
      <c r="M49" s="390"/>
      <c r="N49" s="391"/>
      <c r="O49" s="3"/>
      <c r="R49" s="506" t="s">
        <v>218</v>
      </c>
    </row>
    <row r="50" spans="1:18" ht="30" customHeight="1">
      <c r="A50" s="507" t="str">
        <f>IF(G$16="Select","---",G$16)</f>
        <v>---</v>
      </c>
      <c r="B50" s="508"/>
      <c r="C50" s="509"/>
      <c r="D50" s="389"/>
      <c r="E50" s="390"/>
      <c r="F50" s="390"/>
      <c r="G50" s="390"/>
      <c r="H50" s="390"/>
      <c r="I50" s="390"/>
      <c r="J50" s="390"/>
      <c r="K50" s="390"/>
      <c r="L50" s="390"/>
      <c r="M50" s="390"/>
      <c r="N50" s="391"/>
      <c r="O50" s="3"/>
      <c r="R50" s="506"/>
    </row>
    <row r="51" spans="1:18" ht="30" customHeight="1">
      <c r="A51" s="507" t="str">
        <f>IF(H$16="Select","---",H$16)</f>
        <v>---</v>
      </c>
      <c r="B51" s="508"/>
      <c r="C51" s="509"/>
      <c r="D51" s="389"/>
      <c r="E51" s="390"/>
      <c r="F51" s="390"/>
      <c r="G51" s="390"/>
      <c r="H51" s="390"/>
      <c r="I51" s="390"/>
      <c r="J51" s="390"/>
      <c r="K51" s="390"/>
      <c r="L51" s="390"/>
      <c r="M51" s="390"/>
      <c r="N51" s="391"/>
      <c r="O51" s="3"/>
      <c r="R51" s="506"/>
    </row>
    <row r="52" spans="1:18" ht="30" customHeight="1">
      <c r="A52" s="507" t="str">
        <f>IF(I$16="Select","---",I$16)</f>
        <v>---</v>
      </c>
      <c r="B52" s="508"/>
      <c r="C52" s="509"/>
      <c r="D52" s="389"/>
      <c r="E52" s="390"/>
      <c r="F52" s="390"/>
      <c r="G52" s="390"/>
      <c r="H52" s="390"/>
      <c r="I52" s="390"/>
      <c r="J52" s="390"/>
      <c r="K52" s="390"/>
      <c r="L52" s="390"/>
      <c r="M52" s="390"/>
      <c r="N52" s="391"/>
      <c r="O52" s="3"/>
      <c r="R52" s="506"/>
    </row>
    <row r="53" spans="1:18" ht="30" customHeight="1">
      <c r="A53" s="507" t="str">
        <f>IF(J$16="Select","---",J$16)</f>
        <v>---</v>
      </c>
      <c r="B53" s="508"/>
      <c r="C53" s="509"/>
      <c r="D53" s="389"/>
      <c r="E53" s="390"/>
      <c r="F53" s="390"/>
      <c r="G53" s="390"/>
      <c r="H53" s="390"/>
      <c r="I53" s="390"/>
      <c r="J53" s="390"/>
      <c r="K53" s="390"/>
      <c r="L53" s="390"/>
      <c r="M53" s="390"/>
      <c r="N53" s="391"/>
      <c r="O53" s="3"/>
      <c r="R53" s="506"/>
    </row>
    <row r="54" spans="1:18" ht="30" customHeight="1">
      <c r="A54" s="507" t="str">
        <f>IF(K$16="Select","---",K$16)</f>
        <v>---</v>
      </c>
      <c r="B54" s="508"/>
      <c r="C54" s="509"/>
      <c r="D54" s="389"/>
      <c r="E54" s="390"/>
      <c r="F54" s="390"/>
      <c r="G54" s="390"/>
      <c r="H54" s="390"/>
      <c r="I54" s="390"/>
      <c r="J54" s="390"/>
      <c r="K54" s="390"/>
      <c r="L54" s="390"/>
      <c r="M54" s="390"/>
      <c r="N54" s="391"/>
      <c r="O54" s="3"/>
      <c r="R54" s="506"/>
    </row>
    <row r="55" spans="1:18" ht="30" customHeight="1">
      <c r="A55" s="507" t="str">
        <f>IF(L$16="Select","---",L$16)</f>
        <v>---</v>
      </c>
      <c r="B55" s="508"/>
      <c r="C55" s="509"/>
      <c r="D55" s="389"/>
      <c r="E55" s="390"/>
      <c r="F55" s="390"/>
      <c r="G55" s="390"/>
      <c r="H55" s="390"/>
      <c r="I55" s="390"/>
      <c r="J55" s="390"/>
      <c r="K55" s="390"/>
      <c r="L55" s="390"/>
      <c r="M55" s="390"/>
      <c r="N55" s="391"/>
      <c r="O55" s="3"/>
      <c r="R55" s="506"/>
    </row>
    <row r="56" spans="1:18" ht="30" customHeight="1" thickBot="1">
      <c r="A56" s="503" t="str">
        <f>IF(M$16="Select","---",M$16)</f>
        <v>---</v>
      </c>
      <c r="B56" s="504"/>
      <c r="C56" s="505"/>
      <c r="D56" s="382"/>
      <c r="E56" s="383"/>
      <c r="F56" s="383"/>
      <c r="G56" s="383"/>
      <c r="H56" s="383"/>
      <c r="I56" s="383"/>
      <c r="J56" s="383"/>
      <c r="K56" s="383"/>
      <c r="L56" s="383"/>
      <c r="M56" s="383"/>
      <c r="N56" s="384"/>
      <c r="O56" s="3"/>
      <c r="R56" s="143"/>
    </row>
    <row r="58" spans="1:18" ht="14.65" thickBot="1">
      <c r="A58" s="478" t="s">
        <v>156</v>
      </c>
      <c r="B58" s="478"/>
      <c r="C58" s="478"/>
      <c r="D58" s="478"/>
      <c r="E58" s="478"/>
      <c r="F58" s="478"/>
      <c r="G58" s="478"/>
      <c r="H58" s="478"/>
      <c r="I58" s="129"/>
      <c r="J58" s="129"/>
      <c r="K58" s="129"/>
      <c r="L58" s="129"/>
      <c r="M58" s="129"/>
      <c r="O58" s="134" t="str">
        <f>IF(SUM(C61:J61)=N18,"OK","Error")</f>
        <v>OK</v>
      </c>
    </row>
    <row r="59" spans="1:18" ht="15" customHeight="1">
      <c r="A59" s="408" t="s">
        <v>157</v>
      </c>
      <c r="B59" s="409"/>
      <c r="C59" s="426" t="s">
        <v>219</v>
      </c>
      <c r="D59" s="427"/>
      <c r="E59" s="485" t="s">
        <v>220</v>
      </c>
      <c r="F59" s="405"/>
      <c r="G59" s="413" t="s">
        <v>160</v>
      </c>
      <c r="H59" s="515"/>
      <c r="I59" s="452" t="s">
        <v>161</v>
      </c>
      <c r="J59" s="453"/>
      <c r="K59" s="453"/>
      <c r="L59" s="453"/>
      <c r="M59" s="453"/>
      <c r="N59" s="454"/>
      <c r="O59" s="3" t="s">
        <v>96</v>
      </c>
      <c r="R59" s="5" t="s">
        <v>162</v>
      </c>
    </row>
    <row r="60" spans="1:18">
      <c r="A60" s="410"/>
      <c r="B60" s="411"/>
      <c r="C60" s="428"/>
      <c r="D60" s="429"/>
      <c r="E60" s="486"/>
      <c r="F60" s="407"/>
      <c r="G60" s="415"/>
      <c r="H60" s="516"/>
      <c r="I60" s="455"/>
      <c r="J60" s="456"/>
      <c r="K60" s="456"/>
      <c r="L60" s="456"/>
      <c r="M60" s="456"/>
      <c r="N60" s="457"/>
      <c r="O60" s="3"/>
    </row>
    <row r="61" spans="1:18">
      <c r="A61" s="398" t="s">
        <v>163</v>
      </c>
      <c r="B61" s="399"/>
      <c r="C61" s="400">
        <f>SUM(C62:D67)</f>
        <v>0</v>
      </c>
      <c r="D61" s="401"/>
      <c r="E61" s="402">
        <f>SUM(E62:F67)</f>
        <v>0</v>
      </c>
      <c r="F61" s="403"/>
      <c r="G61" s="417">
        <f>SUM(G62:J67)</f>
        <v>0</v>
      </c>
      <c r="H61" s="418"/>
      <c r="I61" s="141"/>
      <c r="J61" s="141"/>
      <c r="K61" s="141"/>
      <c r="L61" s="141"/>
      <c r="M61" s="141"/>
      <c r="N61" s="142"/>
      <c r="O61" s="3"/>
    </row>
    <row r="62" spans="1:18" ht="16.350000000000001">
      <c r="A62" s="482" t="s">
        <v>95</v>
      </c>
      <c r="B62" s="379"/>
      <c r="C62" s="483"/>
      <c r="D62" s="484"/>
      <c r="E62" s="479"/>
      <c r="F62" s="477"/>
      <c r="G62" s="476"/>
      <c r="H62" s="477"/>
      <c r="I62" s="389"/>
      <c r="J62" s="390"/>
      <c r="K62" s="390"/>
      <c r="L62" s="390"/>
      <c r="M62" s="390"/>
      <c r="N62" s="391"/>
      <c r="O62" s="3" t="s">
        <v>96</v>
      </c>
      <c r="R62" s="5" t="s">
        <v>164</v>
      </c>
    </row>
    <row r="63" spans="1:18">
      <c r="A63" s="482" t="s">
        <v>95</v>
      </c>
      <c r="B63" s="379"/>
      <c r="C63" s="483"/>
      <c r="D63" s="484"/>
      <c r="E63" s="479"/>
      <c r="F63" s="477"/>
      <c r="G63" s="476"/>
      <c r="H63" s="477"/>
      <c r="I63" s="389"/>
      <c r="J63" s="390"/>
      <c r="K63" s="390"/>
      <c r="L63" s="390"/>
      <c r="M63" s="390"/>
      <c r="N63" s="391"/>
      <c r="O63" s="3" t="s">
        <v>96</v>
      </c>
    </row>
    <row r="64" spans="1:18">
      <c r="A64" s="482" t="s">
        <v>95</v>
      </c>
      <c r="B64" s="379"/>
      <c r="C64" s="483"/>
      <c r="D64" s="484"/>
      <c r="E64" s="479"/>
      <c r="F64" s="477"/>
      <c r="G64" s="476"/>
      <c r="H64" s="477"/>
      <c r="I64" s="389"/>
      <c r="J64" s="390"/>
      <c r="K64" s="390"/>
      <c r="L64" s="390"/>
      <c r="M64" s="390"/>
      <c r="N64" s="391"/>
      <c r="O64" s="3" t="s">
        <v>96</v>
      </c>
    </row>
    <row r="65" spans="1:18" s="118" customFormat="1">
      <c r="A65" s="482" t="s">
        <v>95</v>
      </c>
      <c r="B65" s="379"/>
      <c r="C65" s="483"/>
      <c r="D65" s="484"/>
      <c r="E65" s="479"/>
      <c r="F65" s="477"/>
      <c r="G65" s="476"/>
      <c r="H65" s="477"/>
      <c r="I65" s="389"/>
      <c r="J65" s="390"/>
      <c r="K65" s="390"/>
      <c r="L65" s="390"/>
      <c r="M65" s="390"/>
      <c r="N65" s="391"/>
      <c r="O65" s="117" t="s">
        <v>96</v>
      </c>
      <c r="Q65" s="119"/>
      <c r="R65" s="121"/>
    </row>
    <row r="66" spans="1:18" s="118" customFormat="1">
      <c r="A66" s="482" t="s">
        <v>95</v>
      </c>
      <c r="B66" s="379"/>
      <c r="C66" s="483"/>
      <c r="D66" s="484"/>
      <c r="E66" s="479"/>
      <c r="F66" s="477"/>
      <c r="G66" s="476"/>
      <c r="H66" s="477"/>
      <c r="I66" s="389"/>
      <c r="J66" s="390"/>
      <c r="K66" s="390"/>
      <c r="L66" s="390"/>
      <c r="M66" s="390"/>
      <c r="N66" s="391"/>
      <c r="O66" s="117" t="s">
        <v>96</v>
      </c>
      <c r="Q66" s="119"/>
      <c r="R66" s="120" t="s">
        <v>165</v>
      </c>
    </row>
    <row r="67" spans="1:18" s="118" customFormat="1" ht="14.65" thickBot="1">
      <c r="A67" s="510" t="s">
        <v>95</v>
      </c>
      <c r="B67" s="511"/>
      <c r="C67" s="512"/>
      <c r="D67" s="513"/>
      <c r="E67" s="514"/>
      <c r="F67" s="481"/>
      <c r="G67" s="480"/>
      <c r="H67" s="481"/>
      <c r="I67" s="382"/>
      <c r="J67" s="383"/>
      <c r="K67" s="383"/>
      <c r="L67" s="383"/>
      <c r="M67" s="383"/>
      <c r="N67" s="384"/>
      <c r="O67" s="117" t="s">
        <v>96</v>
      </c>
      <c r="Q67" s="119"/>
      <c r="R67" s="120"/>
    </row>
    <row r="68" spans="1:18">
      <c r="I68" s="129"/>
    </row>
    <row r="69" spans="1:18" ht="14.65" thickBot="1">
      <c r="A69" s="10" t="s">
        <v>192</v>
      </c>
    </row>
    <row r="70" spans="1:18" ht="15" customHeight="1">
      <c r="A70" s="432"/>
      <c r="B70" s="433"/>
      <c r="C70" s="433"/>
      <c r="D70" s="433"/>
      <c r="E70" s="433"/>
      <c r="F70" s="433"/>
      <c r="G70" s="433"/>
      <c r="H70" s="433"/>
      <c r="I70" s="433"/>
      <c r="J70" s="433"/>
      <c r="K70" s="433"/>
      <c r="L70" s="433"/>
      <c r="M70" s="433"/>
      <c r="N70" s="434"/>
      <c r="R70" s="347" t="s">
        <v>193</v>
      </c>
    </row>
    <row r="71" spans="1:18">
      <c r="A71" s="435"/>
      <c r="B71" s="436"/>
      <c r="C71" s="436"/>
      <c r="D71" s="436"/>
      <c r="E71" s="436"/>
      <c r="F71" s="436"/>
      <c r="G71" s="436"/>
      <c r="H71" s="436"/>
      <c r="I71" s="436"/>
      <c r="J71" s="436"/>
      <c r="K71" s="436"/>
      <c r="L71" s="436"/>
      <c r="M71" s="436"/>
      <c r="N71" s="437"/>
      <c r="R71" s="347"/>
    </row>
    <row r="72" spans="1:18">
      <c r="A72" s="435"/>
      <c r="B72" s="436"/>
      <c r="C72" s="436"/>
      <c r="D72" s="436"/>
      <c r="E72" s="436"/>
      <c r="F72" s="436"/>
      <c r="G72" s="436"/>
      <c r="H72" s="436"/>
      <c r="I72" s="436"/>
      <c r="J72" s="436"/>
      <c r="K72" s="436"/>
      <c r="L72" s="436"/>
      <c r="M72" s="436"/>
      <c r="N72" s="437"/>
      <c r="R72" s="347"/>
    </row>
    <row r="73" spans="1:18" ht="14.65" thickBot="1">
      <c r="A73" s="438"/>
      <c r="B73" s="439"/>
      <c r="C73" s="439"/>
      <c r="D73" s="439"/>
      <c r="E73" s="439"/>
      <c r="F73" s="439"/>
      <c r="G73" s="439"/>
      <c r="H73" s="439"/>
      <c r="I73" s="439"/>
      <c r="J73" s="439"/>
      <c r="K73" s="439"/>
      <c r="L73" s="439"/>
      <c r="M73" s="439"/>
      <c r="N73" s="440"/>
      <c r="R73" s="347"/>
    </row>
    <row r="74" spans="1:18">
      <c r="A74" s="430"/>
      <c r="B74" s="430"/>
      <c r="C74" s="430"/>
      <c r="D74" s="430"/>
    </row>
    <row r="75" spans="1:18" ht="14.65" thickBot="1">
      <c r="A75" s="10" t="s">
        <v>194</v>
      </c>
    </row>
    <row r="76" spans="1:18" ht="15" customHeight="1">
      <c r="A76" s="432"/>
      <c r="B76" s="433"/>
      <c r="C76" s="433"/>
      <c r="D76" s="433"/>
      <c r="E76" s="433"/>
      <c r="F76" s="433"/>
      <c r="G76" s="433"/>
      <c r="H76" s="433"/>
      <c r="I76" s="433"/>
      <c r="J76" s="433"/>
      <c r="K76" s="433"/>
      <c r="L76" s="433"/>
      <c r="M76" s="433"/>
      <c r="N76" s="434"/>
      <c r="R76" s="347" t="s">
        <v>195</v>
      </c>
    </row>
    <row r="77" spans="1:18">
      <c r="A77" s="435"/>
      <c r="B77" s="436"/>
      <c r="C77" s="436"/>
      <c r="D77" s="436"/>
      <c r="E77" s="436"/>
      <c r="F77" s="436"/>
      <c r="G77" s="436"/>
      <c r="H77" s="436"/>
      <c r="I77" s="436"/>
      <c r="J77" s="436"/>
      <c r="K77" s="436"/>
      <c r="L77" s="436"/>
      <c r="M77" s="436"/>
      <c r="N77" s="437"/>
      <c r="R77" s="347"/>
    </row>
    <row r="78" spans="1:18">
      <c r="A78" s="435"/>
      <c r="B78" s="436"/>
      <c r="C78" s="436"/>
      <c r="D78" s="436"/>
      <c r="E78" s="436"/>
      <c r="F78" s="436"/>
      <c r="G78" s="436"/>
      <c r="H78" s="436"/>
      <c r="I78" s="436"/>
      <c r="J78" s="436"/>
      <c r="K78" s="436"/>
      <c r="L78" s="436"/>
      <c r="M78" s="436"/>
      <c r="N78" s="437"/>
      <c r="R78" s="347"/>
    </row>
    <row r="79" spans="1:18" ht="14.65" thickBot="1">
      <c r="A79" s="438"/>
      <c r="B79" s="439"/>
      <c r="C79" s="439"/>
      <c r="D79" s="439"/>
      <c r="E79" s="439"/>
      <c r="F79" s="439"/>
      <c r="G79" s="439"/>
      <c r="H79" s="439"/>
      <c r="I79" s="439"/>
      <c r="J79" s="439"/>
      <c r="K79" s="439"/>
      <c r="L79" s="439"/>
      <c r="M79" s="439"/>
      <c r="N79" s="440"/>
      <c r="R79" s="347"/>
    </row>
    <row r="81" spans="1:18" s="36" customFormat="1">
      <c r="A81" s="358" t="s">
        <v>134</v>
      </c>
      <c r="B81" s="358"/>
      <c r="C81" s="358"/>
      <c r="D81" s="358"/>
      <c r="E81" s="358"/>
      <c r="F81" s="358"/>
      <c r="G81" s="358"/>
      <c r="H81" s="358"/>
      <c r="I81" s="358"/>
      <c r="J81" s="358"/>
      <c r="K81" s="358"/>
      <c r="L81" s="358"/>
      <c r="M81" s="358"/>
      <c r="N81" s="358"/>
      <c r="O81" s="358"/>
      <c r="P81" s="358"/>
      <c r="Q81" s="94"/>
      <c r="R81" s="95"/>
    </row>
  </sheetData>
  <sheetProtection algorithmName="SHA-512" hashValue="fvEYi34H485HDqaiPHE43pMIQoqxNVrlzE2xdbrMpm+1OAtDEj1z/+hJX27RzxUMy7KRSkEQIWw44yjArOobag==" saltValue="laTz0NwQEOJIp694F6rbLQ==" spinCount="100000" sheet="1" formatCells="0" formatRows="0" insertRows="0" deleteRows="0" autoFilter="0"/>
  <mergeCells count="126">
    <mergeCell ref="A81:P81"/>
    <mergeCell ref="I59:N60"/>
    <mergeCell ref="I62:N62"/>
    <mergeCell ref="I63:N63"/>
    <mergeCell ref="I64:N64"/>
    <mergeCell ref="I65:N65"/>
    <mergeCell ref="I66:N66"/>
    <mergeCell ref="I67:N67"/>
    <mergeCell ref="A67:B67"/>
    <mergeCell ref="C67:D67"/>
    <mergeCell ref="E67:F67"/>
    <mergeCell ref="G59:H60"/>
    <mergeCell ref="G65:H65"/>
    <mergeCell ref="G66:H66"/>
    <mergeCell ref="A65:B65"/>
    <mergeCell ref="C65:D65"/>
    <mergeCell ref="E65:F65"/>
    <mergeCell ref="A66:B66"/>
    <mergeCell ref="C66:D66"/>
    <mergeCell ref="E66:F66"/>
    <mergeCell ref="C63:D63"/>
    <mergeCell ref="A64:B64"/>
    <mergeCell ref="C64:D64"/>
    <mergeCell ref="A59:B60"/>
    <mergeCell ref="A38:C38"/>
    <mergeCell ref="R49:R55"/>
    <mergeCell ref="D49:N49"/>
    <mergeCell ref="D50:N50"/>
    <mergeCell ref="D51:N51"/>
    <mergeCell ref="D52:N52"/>
    <mergeCell ref="D53:N53"/>
    <mergeCell ref="D54:N54"/>
    <mergeCell ref="D55:N55"/>
    <mergeCell ref="A49:C49"/>
    <mergeCell ref="A50:C50"/>
    <mergeCell ref="A51:C51"/>
    <mergeCell ref="A52:C52"/>
    <mergeCell ref="A53:C53"/>
    <mergeCell ref="A54:C54"/>
    <mergeCell ref="A55:C55"/>
    <mergeCell ref="R42:R43"/>
    <mergeCell ref="A46:D46"/>
    <mergeCell ref="A41:N41"/>
    <mergeCell ref="A42:N45"/>
    <mergeCell ref="D56:N56"/>
    <mergeCell ref="A48:C48"/>
    <mergeCell ref="D24:E24"/>
    <mergeCell ref="F25:F31"/>
    <mergeCell ref="G25:G31"/>
    <mergeCell ref="H25:H31"/>
    <mergeCell ref="I25:I31"/>
    <mergeCell ref="J25:J31"/>
    <mergeCell ref="K25:K31"/>
    <mergeCell ref="L25:L31"/>
    <mergeCell ref="M25:M31"/>
    <mergeCell ref="A25:E25"/>
    <mergeCell ref="D48:N48"/>
    <mergeCell ref="D38:E38"/>
    <mergeCell ref="D39:E39"/>
    <mergeCell ref="A56:C56"/>
    <mergeCell ref="A24:B24"/>
    <mergeCell ref="A33:E33"/>
    <mergeCell ref="A34:C34"/>
    <mergeCell ref="D34:E34"/>
    <mergeCell ref="D35:E35"/>
    <mergeCell ref="A36:C36"/>
    <mergeCell ref="D36:E36"/>
    <mergeCell ref="D37:E37"/>
    <mergeCell ref="R76:R79"/>
    <mergeCell ref="A70:N73"/>
    <mergeCell ref="R70:R73"/>
    <mergeCell ref="A74:D74"/>
    <mergeCell ref="G61:H61"/>
    <mergeCell ref="G62:H62"/>
    <mergeCell ref="G63:H63"/>
    <mergeCell ref="A58:H58"/>
    <mergeCell ref="E64:F64"/>
    <mergeCell ref="E63:F63"/>
    <mergeCell ref="E62:F62"/>
    <mergeCell ref="G67:H67"/>
    <mergeCell ref="A62:B62"/>
    <mergeCell ref="C62:D62"/>
    <mergeCell ref="A63:B63"/>
    <mergeCell ref="A76:N79"/>
    <mergeCell ref="C59:D60"/>
    <mergeCell ref="E59:F60"/>
    <mergeCell ref="A61:B61"/>
    <mergeCell ref="C61:D61"/>
    <mergeCell ref="E61:F61"/>
    <mergeCell ref="G64:H64"/>
    <mergeCell ref="A3:N3"/>
    <mergeCell ref="A2:N2"/>
    <mergeCell ref="A4:N4"/>
    <mergeCell ref="A15:M15"/>
    <mergeCell ref="D16:E16"/>
    <mergeCell ref="A17:C17"/>
    <mergeCell ref="D17:E17"/>
    <mergeCell ref="A6:D6"/>
    <mergeCell ref="A7:D7"/>
    <mergeCell ref="A8:D8"/>
    <mergeCell ref="A9:D9"/>
    <mergeCell ref="A10:D10"/>
    <mergeCell ref="A11:D11"/>
    <mergeCell ref="A12:D12"/>
    <mergeCell ref="A13:D13"/>
    <mergeCell ref="A14:D14"/>
    <mergeCell ref="E6:N6"/>
    <mergeCell ref="E7:N7"/>
    <mergeCell ref="E8:N8"/>
    <mergeCell ref="E9:N9"/>
    <mergeCell ref="E10:N10"/>
    <mergeCell ref="E11:N11"/>
    <mergeCell ref="E12:N12"/>
    <mergeCell ref="E13:N13"/>
    <mergeCell ref="A21:C21"/>
    <mergeCell ref="D21:E21"/>
    <mergeCell ref="A22:C22"/>
    <mergeCell ref="D22:E22"/>
    <mergeCell ref="A23:C23"/>
    <mergeCell ref="D23:E23"/>
    <mergeCell ref="A18:C18"/>
    <mergeCell ref="D18:E18"/>
    <mergeCell ref="D20:E20"/>
    <mergeCell ref="A19:C19"/>
    <mergeCell ref="D19:E19"/>
    <mergeCell ref="A20:C20"/>
  </mergeCells>
  <conditionalFormatting sqref="A62:A67">
    <cfRule type="containsText" dxfId="227" priority="11" operator="containsText" text="Select">
      <formula>NOT(ISERROR(SEARCH("Select",A62)))</formula>
    </cfRule>
  </conditionalFormatting>
  <conditionalFormatting sqref="C68">
    <cfRule type="cellIs" dxfId="226" priority="15" operator="equal">
      <formula>"Error"</formula>
    </cfRule>
  </conditionalFormatting>
  <conditionalFormatting sqref="C24:E24">
    <cfRule type="containsText" dxfId="225" priority="5" operator="containsText" text="Select">
      <formula>NOT(ISERROR(SEARCH("Select",C24)))</formula>
    </cfRule>
  </conditionalFormatting>
  <conditionalFormatting sqref="F16:M16">
    <cfRule type="containsText" dxfId="224" priority="10" operator="containsText" text="Select">
      <formula>NOT(ISERROR(SEARCH("Select",F16)))</formula>
    </cfRule>
  </conditionalFormatting>
  <conditionalFormatting sqref="F34:N34">
    <cfRule type="containsText" dxfId="223" priority="4" operator="containsText" text="Select">
      <formula>NOT(ISERROR(SEARCH("Select",F34)))</formula>
    </cfRule>
  </conditionalFormatting>
  <conditionalFormatting sqref="F36:N36">
    <cfRule type="containsText" dxfId="222" priority="3" operator="containsText" text="Select">
      <formula>NOT(ISERROR(SEARCH("Select",F36)))</formula>
    </cfRule>
  </conditionalFormatting>
  <conditionalFormatting sqref="F38:N38">
    <cfRule type="containsText" dxfId="221" priority="1" operator="containsText" text="Select">
      <formula>NOT(ISERROR(SEARCH("Select",F38)))</formula>
    </cfRule>
  </conditionalFormatting>
  <conditionalFormatting sqref="F40:N40">
    <cfRule type="cellIs" dxfId="220" priority="2" operator="equal">
      <formula>"Error"</formula>
    </cfRule>
  </conditionalFormatting>
  <conditionalFormatting sqref="N17:O18 N18:N23">
    <cfRule type="cellIs" dxfId="219" priority="18" operator="equal">
      <formula>"Error"</formula>
    </cfRule>
  </conditionalFormatting>
  <conditionalFormatting sqref="O58">
    <cfRule type="cellIs" dxfId="218" priority="16" operator="equal">
      <formula>"Error"</formula>
    </cfRule>
  </conditionalFormatting>
  <dataValidations count="5">
    <dataValidation type="list" allowBlank="1" showInputMessage="1" showErrorMessage="1" sqref="A62:A67" xr:uid="{9C40E6B1-56B6-48B3-8D91-4D125727562B}">
      <formula1>Energy_Carrier</formula1>
    </dataValidation>
    <dataValidation type="list" allowBlank="1" showInputMessage="1" showErrorMessage="1" sqref="C24 C26:C31" xr:uid="{5CB9C6FB-BC1E-492D-A30A-362B66672FB6}">
      <formula1>Weight_Used</formula1>
    </dataValidation>
    <dataValidation type="list" allowBlank="1" showInputMessage="1" showErrorMessage="1" sqref="F57:M57 F74:M74 F36:M36 F38:M38 F34:M34" xr:uid="{55A1ADA9-A7B7-4998-9F64-22D04502A043}">
      <formula1>Data_Type</formula1>
    </dataValidation>
    <dataValidation type="list" allowBlank="1" showInputMessage="1" showErrorMessage="1" sqref="D6:D14 E14 D24 D26:D32" xr:uid="{ABBEA32A-C54E-4B78-B530-C4D67BA33892}">
      <formula1>Units_Used</formula1>
    </dataValidation>
    <dataValidation type="list" allowBlank="1" showInputMessage="1" showErrorMessage="1" sqref="F16:M16" xr:uid="{0D3576DC-53D2-4545-AE04-B8E3AE9D83AE}">
      <formula1>Service_Provided</formula1>
    </dataValidation>
  </dataValidations>
  <pageMargins left="0.43307086614173229" right="0.47244094488188981" top="0.35433070866141736" bottom="0.51181102362204722" header="0.19685039370078741" footer="0.15748031496062992"/>
  <pageSetup paperSize="9" scale="57" fitToHeight="100" orientation="portrait" r:id="rId1"/>
  <headerFooter>
    <oddFooter>&amp;LPage &amp;P of &amp;N
&amp;F/ &amp;A&amp;RPrinted: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B269F-BC10-40F9-943F-351F05B5CEA6}">
  <sheetPr>
    <pageSetUpPr fitToPage="1"/>
  </sheetPr>
  <dimension ref="A1:AN505"/>
  <sheetViews>
    <sheetView zoomScale="90" zoomScaleNormal="90" workbookViewId="0">
      <selection activeCell="K4" sqref="K4"/>
    </sheetView>
  </sheetViews>
  <sheetFormatPr defaultColWidth="9" defaultRowHeight="14.45" outlineLevelRow="1" outlineLevelCol="1"/>
  <cols>
    <col min="1" max="2" width="10.7109375" style="36" customWidth="1"/>
    <col min="3" max="6" width="9" style="36"/>
    <col min="7" max="7" width="10.5703125" style="36" customWidth="1"/>
    <col min="8" max="14" width="9" style="36"/>
    <col min="15" max="16" width="9.140625" style="36"/>
    <col min="17" max="17" width="10.7109375" style="98" bestFit="1" customWidth="1"/>
    <col min="18" max="18" width="9.140625" style="95" customWidth="1"/>
    <col min="19" max="20" width="9.140625" style="36"/>
    <col min="21" max="21" width="9" style="36"/>
    <col min="22" max="22" width="10.7109375" style="36" bestFit="1" customWidth="1"/>
    <col min="23" max="24" width="9" style="36"/>
    <col min="25" max="25" width="9" style="36" customWidth="1"/>
    <col min="26" max="28" width="9" style="36"/>
    <col min="29" max="31" width="10" style="36" customWidth="1"/>
    <col min="32" max="32" width="10" style="36" hidden="1" customWidth="1" outlineLevel="1"/>
    <col min="33" max="37" width="9" style="36" hidden="1" customWidth="1" outlineLevel="1"/>
    <col min="38" max="38" width="9" style="36" collapsed="1"/>
    <col min="39" max="16384" width="9" style="36"/>
  </cols>
  <sheetData>
    <row r="1" spans="1:38" ht="18">
      <c r="A1" s="165" t="s">
        <v>221</v>
      </c>
      <c r="B1" s="166"/>
      <c r="C1" s="166"/>
      <c r="D1" s="166"/>
      <c r="E1" s="166"/>
      <c r="F1" s="166"/>
      <c r="G1" s="166"/>
      <c r="H1" s="166"/>
      <c r="I1" s="166"/>
      <c r="J1" s="166"/>
      <c r="K1" s="166"/>
      <c r="L1" s="166"/>
      <c r="M1" s="166"/>
      <c r="N1" s="166"/>
      <c r="O1" s="166"/>
      <c r="P1" s="167"/>
      <c r="AL1" s="168" t="s">
        <v>222</v>
      </c>
    </row>
    <row r="2" spans="1:38" ht="15.75">
      <c r="A2" s="169" t="s">
        <v>223</v>
      </c>
      <c r="B2" s="170"/>
      <c r="C2" s="170"/>
      <c r="D2" s="79" t="s">
        <v>95</v>
      </c>
      <c r="E2" s="170"/>
      <c r="F2" s="170"/>
      <c r="G2" s="170"/>
      <c r="H2" s="170"/>
      <c r="I2" s="170"/>
      <c r="J2" s="170"/>
      <c r="K2" s="170"/>
      <c r="L2" s="170"/>
      <c r="M2" s="170"/>
      <c r="N2" s="170"/>
      <c r="O2" s="170"/>
      <c r="P2" s="172"/>
    </row>
    <row r="3" spans="1:38" ht="15.75">
      <c r="A3" s="169" t="s">
        <v>224</v>
      </c>
      <c r="B3" s="170"/>
      <c r="C3" s="170"/>
      <c r="D3" s="239" t="s">
        <v>95</v>
      </c>
      <c r="E3" s="170"/>
      <c r="F3" s="170"/>
      <c r="G3" s="170"/>
      <c r="H3" s="170"/>
      <c r="I3" s="170"/>
      <c r="J3" s="170"/>
      <c r="K3" s="170"/>
      <c r="L3" s="170"/>
      <c r="M3" s="170"/>
      <c r="N3" s="170"/>
      <c r="O3" s="170"/>
      <c r="P3" s="172"/>
    </row>
    <row r="4" spans="1:38" ht="15.75" customHeight="1">
      <c r="A4" s="169" t="s">
        <v>225</v>
      </c>
      <c r="B4" s="170"/>
      <c r="C4" s="170"/>
      <c r="D4" s="578" t="s">
        <v>95</v>
      </c>
      <c r="E4" s="579"/>
      <c r="F4" s="579"/>
      <c r="G4" s="579"/>
      <c r="H4" s="579"/>
      <c r="I4" s="579"/>
      <c r="J4" s="580"/>
      <c r="K4" s="173" t="s">
        <v>226</v>
      </c>
      <c r="L4" s="170"/>
      <c r="M4" s="170"/>
      <c r="N4" s="170"/>
      <c r="O4" s="170"/>
      <c r="P4" s="172"/>
    </row>
    <row r="5" spans="1:38" ht="15.75" customHeight="1" thickBot="1">
      <c r="A5" s="174"/>
      <c r="B5" s="175"/>
      <c r="C5" s="175"/>
      <c r="D5" s="175"/>
      <c r="E5" s="175"/>
      <c r="F5" s="175"/>
      <c r="G5" s="175"/>
      <c r="H5" s="175"/>
      <c r="I5" s="175"/>
      <c r="J5" s="175"/>
      <c r="K5" s="175"/>
      <c r="L5" s="175"/>
      <c r="M5" s="175"/>
      <c r="N5" s="175"/>
      <c r="O5" s="175"/>
      <c r="P5" s="176"/>
    </row>
    <row r="6" spans="1:38">
      <c r="Q6" s="97"/>
      <c r="R6" s="36"/>
      <c r="S6" s="518" t="s">
        <v>227</v>
      </c>
      <c r="T6" s="518"/>
      <c r="U6" s="518"/>
      <c r="V6" s="518"/>
      <c r="W6" s="518"/>
      <c r="X6" s="518"/>
      <c r="Y6" s="518"/>
      <c r="Z6" s="518"/>
      <c r="AA6" s="518"/>
      <c r="AB6" s="518"/>
      <c r="AC6" s="518"/>
      <c r="AD6" s="170"/>
      <c r="AE6" s="170"/>
      <c r="AF6" s="170"/>
    </row>
    <row r="7" spans="1:38" ht="33.4" customHeight="1">
      <c r="A7" s="611" t="s">
        <v>228</v>
      </c>
      <c r="B7" s="611"/>
      <c r="C7" s="611"/>
      <c r="D7" s="611"/>
      <c r="E7" s="611"/>
      <c r="F7" s="611"/>
      <c r="G7" s="611"/>
      <c r="H7" s="611"/>
      <c r="I7" s="611"/>
      <c r="J7" s="611"/>
      <c r="K7" s="611"/>
      <c r="L7" s="611"/>
      <c r="M7" s="611"/>
      <c r="N7" s="611"/>
      <c r="O7" s="611"/>
      <c r="P7" s="611"/>
      <c r="Q7" s="97"/>
      <c r="R7" s="36"/>
      <c r="S7" s="94"/>
      <c r="T7" s="95"/>
    </row>
    <row r="8" spans="1:38" ht="20.65">
      <c r="A8" s="608" t="str">
        <f ca="1">"MBM Report for"&amp;": "&amp;CELL("contents",'A. Entity Information'!E7:N7)</f>
        <v xml:space="preserve">MBM Report for: </v>
      </c>
      <c r="B8" s="608"/>
      <c r="C8" s="608"/>
      <c r="D8" s="608"/>
      <c r="E8" s="608"/>
      <c r="F8" s="608"/>
      <c r="G8" s="608"/>
      <c r="H8" s="608"/>
      <c r="I8" s="608"/>
      <c r="J8" s="608"/>
      <c r="K8" s="608"/>
      <c r="L8" s="608"/>
      <c r="M8" s="608"/>
      <c r="N8" s="608"/>
      <c r="O8" s="608"/>
      <c r="P8" s="608"/>
      <c r="Q8" s="97"/>
      <c r="R8" s="36"/>
      <c r="S8" s="94"/>
      <c r="T8" s="95"/>
    </row>
    <row r="9" spans="1:38" ht="20.65" customHeight="1">
      <c r="A9" s="608" t="str">
        <f ca="1">"Supporting the Emissions Report for"&amp;": "&amp;CELL("contents",'A. Entity Information'!E9:N9)&amp;": "&amp;CELL("contents",'A. Entity Information'!E11:N11)</f>
        <v xml:space="preserve">Supporting the Emissions Report for: : </v>
      </c>
      <c r="B9" s="608"/>
      <c r="C9" s="608"/>
      <c r="D9" s="608"/>
      <c r="E9" s="608"/>
      <c r="F9" s="608"/>
      <c r="G9" s="608"/>
      <c r="H9" s="608"/>
      <c r="I9" s="608"/>
      <c r="J9" s="608"/>
      <c r="K9" s="608"/>
      <c r="L9" s="608"/>
      <c r="M9" s="608"/>
      <c r="N9" s="608"/>
      <c r="O9" s="608"/>
      <c r="P9" s="608"/>
      <c r="Q9" s="97"/>
      <c r="R9" s="36"/>
      <c r="T9" s="177" t="str">
        <f ca="1">"Supporting the Emissions Report for"&amp;": "&amp;CELL("contents",'A. Entity Information'!E9:N9)&amp;": "&amp;CELL("contents",'A. Entity Information'!E11:N11)</f>
        <v xml:space="preserve">Supporting the Emissions Report for: : </v>
      </c>
    </row>
    <row r="10" spans="1:38" s="178" customFormat="1" ht="18">
      <c r="A10" s="612" t="str">
        <f ca="1">"For Reporting Period"&amp;": "&amp;CELL("contents",'A. Entity Information'!E12:N12)</f>
        <v>For Reporting Period: 0</v>
      </c>
      <c r="B10" s="612"/>
      <c r="C10" s="612"/>
      <c r="D10" s="612"/>
      <c r="E10" s="612"/>
      <c r="F10" s="612"/>
      <c r="G10" s="612"/>
      <c r="H10" s="612"/>
      <c r="I10" s="612"/>
      <c r="J10" s="612"/>
      <c r="K10" s="612"/>
      <c r="L10" s="612"/>
      <c r="M10" s="612"/>
      <c r="N10" s="612"/>
      <c r="O10" s="612"/>
      <c r="P10" s="612"/>
      <c r="Q10" s="97"/>
      <c r="R10" s="36"/>
      <c r="T10" s="179" t="s">
        <v>91</v>
      </c>
      <c r="U10" s="36"/>
      <c r="V10" s="36"/>
    </row>
    <row r="11" spans="1:38" ht="14.65" thickBot="1">
      <c r="Q11" s="233"/>
      <c r="R11" s="36"/>
      <c r="S11" s="94"/>
      <c r="T11" s="95"/>
      <c r="U11" s="39"/>
    </row>
    <row r="12" spans="1:38" ht="15.75">
      <c r="A12" s="558" t="s">
        <v>93</v>
      </c>
      <c r="B12" s="559"/>
      <c r="C12" s="559"/>
      <c r="D12" s="559"/>
      <c r="E12" s="613">
        <f ca="1">CELL("contents",'A. Entity Information'!E7:N7)</f>
        <v>0</v>
      </c>
      <c r="F12" s="613"/>
      <c r="G12" s="613"/>
      <c r="H12" s="613"/>
      <c r="I12" s="613"/>
      <c r="J12" s="613"/>
      <c r="K12" s="613"/>
      <c r="L12" s="613"/>
      <c r="M12" s="613"/>
      <c r="N12" s="613"/>
      <c r="O12" s="613"/>
      <c r="P12" s="614"/>
      <c r="Q12" s="97"/>
      <c r="R12" s="36"/>
      <c r="S12" s="94"/>
      <c r="T12" s="180" t="s">
        <v>229</v>
      </c>
    </row>
    <row r="13" spans="1:38" ht="15.75">
      <c r="A13" s="743" t="s">
        <v>230</v>
      </c>
      <c r="B13" s="744"/>
      <c r="C13" s="744"/>
      <c r="D13" s="745"/>
      <c r="E13" s="615" t="str">
        <f>D4</f>
        <v>Select</v>
      </c>
      <c r="F13" s="615"/>
      <c r="G13" s="615"/>
      <c r="H13" s="615"/>
      <c r="I13" s="615"/>
      <c r="J13" s="615"/>
      <c r="K13" s="615"/>
      <c r="L13" s="615"/>
      <c r="M13" s="615"/>
      <c r="N13" s="615"/>
      <c r="O13" s="615"/>
      <c r="P13" s="616"/>
      <c r="Q13" s="233" t="s">
        <v>96</v>
      </c>
      <c r="R13" s="36"/>
      <c r="S13" s="94"/>
      <c r="T13" s="647" t="s">
        <v>231</v>
      </c>
      <c r="U13" s="647"/>
      <c r="V13" s="647"/>
      <c r="W13" s="647"/>
      <c r="X13" s="647"/>
      <c r="Y13" s="647"/>
      <c r="Z13" s="647"/>
      <c r="AA13" s="647"/>
      <c r="AB13" s="647"/>
      <c r="AC13" s="647"/>
      <c r="AD13" s="647"/>
      <c r="AE13" s="95"/>
    </row>
    <row r="14" spans="1:38" ht="15.75">
      <c r="A14" s="746" t="s">
        <v>104</v>
      </c>
      <c r="B14" s="747"/>
      <c r="C14" s="747"/>
      <c r="D14" s="747"/>
      <c r="E14" s="748">
        <f ca="1">CELL("contents",'A. Entity Information'!E12:N12)</f>
        <v>0</v>
      </c>
      <c r="F14" s="748"/>
      <c r="G14" s="748"/>
      <c r="H14" s="748"/>
      <c r="I14" s="748"/>
      <c r="J14" s="748"/>
      <c r="K14" s="748"/>
      <c r="L14" s="748"/>
      <c r="M14" s="748"/>
      <c r="N14" s="748"/>
      <c r="O14" s="748"/>
      <c r="P14" s="749"/>
      <c r="Q14" s="233" t="s">
        <v>232</v>
      </c>
      <c r="R14" s="36"/>
      <c r="S14" s="94"/>
      <c r="T14" s="647"/>
      <c r="U14" s="647"/>
      <c r="V14" s="647"/>
      <c r="W14" s="647"/>
      <c r="X14" s="647"/>
      <c r="Y14" s="647"/>
      <c r="Z14" s="647"/>
      <c r="AA14" s="647"/>
      <c r="AB14" s="647"/>
      <c r="AC14" s="647"/>
      <c r="AD14" s="647"/>
      <c r="AE14" s="95"/>
    </row>
    <row r="15" spans="1:38" ht="15.75">
      <c r="A15" s="602" t="s">
        <v>233</v>
      </c>
      <c r="B15" s="603"/>
      <c r="C15" s="603"/>
      <c r="D15" s="603"/>
      <c r="E15" s="603"/>
      <c r="F15" s="603"/>
      <c r="G15" s="603"/>
      <c r="H15" s="604"/>
      <c r="I15" s="605">
        <f>IF('B. Report - Organisation'!N9&gt;0,'B. Report - Organisation'!N9,'C. Report - TS or HS'!N18)</f>
        <v>0</v>
      </c>
      <c r="J15" s="606"/>
      <c r="K15" s="606"/>
      <c r="L15" s="606"/>
      <c r="M15" s="606"/>
      <c r="N15" s="606"/>
      <c r="O15" s="606"/>
      <c r="P15" s="607"/>
      <c r="Q15" s="233" t="s">
        <v>234</v>
      </c>
      <c r="R15" s="36"/>
      <c r="S15" s="94"/>
      <c r="T15" s="181"/>
    </row>
    <row r="16" spans="1:38" ht="15.75" customHeight="1">
      <c r="A16" s="596" t="s">
        <v>235</v>
      </c>
      <c r="B16" s="597"/>
      <c r="C16" s="597"/>
      <c r="D16" s="597"/>
      <c r="E16" s="597"/>
      <c r="F16" s="597"/>
      <c r="G16" s="597"/>
      <c r="H16" s="598"/>
      <c r="I16" s="599" t="s">
        <v>95</v>
      </c>
      <c r="J16" s="600"/>
      <c r="K16" s="600"/>
      <c r="L16" s="600"/>
      <c r="M16" s="600"/>
      <c r="N16" s="600"/>
      <c r="O16" s="600"/>
      <c r="P16" s="601"/>
      <c r="Q16" s="233" t="s">
        <v>96</v>
      </c>
      <c r="R16" s="36"/>
      <c r="S16" s="94"/>
      <c r="T16" s="180"/>
    </row>
    <row r="17" spans="1:34" ht="15.75" customHeight="1">
      <c r="A17" s="184" t="s">
        <v>236</v>
      </c>
      <c r="B17" s="185"/>
      <c r="C17" s="185"/>
      <c r="D17" s="185"/>
      <c r="E17" s="182"/>
      <c r="F17" s="182"/>
      <c r="G17" s="182"/>
      <c r="H17" s="183"/>
      <c r="I17" s="599" t="s">
        <v>95</v>
      </c>
      <c r="J17" s="600"/>
      <c r="K17" s="600"/>
      <c r="L17" s="600"/>
      <c r="M17" s="600"/>
      <c r="N17" s="600"/>
      <c r="O17" s="600"/>
      <c r="P17" s="601"/>
      <c r="Q17" s="233" t="s">
        <v>96</v>
      </c>
      <c r="R17" s="36"/>
      <c r="S17" s="94"/>
      <c r="T17" s="180"/>
    </row>
    <row r="18" spans="1:34" ht="15.75">
      <c r="A18" s="186" t="s">
        <v>237</v>
      </c>
      <c r="B18" s="187"/>
      <c r="C18" s="187"/>
      <c r="D18" s="188"/>
      <c r="E18" s="171" t="s">
        <v>95</v>
      </c>
      <c r="F18" s="552" t="str">
        <f>IF(E18="Yes","Please state in Annex 1 below the quantity and breakdown of LETS being reported"," ")</f>
        <v xml:space="preserve"> </v>
      </c>
      <c r="G18" s="552"/>
      <c r="H18" s="552"/>
      <c r="I18" s="552"/>
      <c r="J18" s="552"/>
      <c r="K18" s="552"/>
      <c r="L18" s="552"/>
      <c r="M18" s="552"/>
      <c r="N18" s="552"/>
      <c r="O18" s="552"/>
      <c r="P18" s="553"/>
      <c r="R18" s="36"/>
      <c r="S18" s="94"/>
      <c r="T18" s="180" t="s">
        <v>238</v>
      </c>
    </row>
    <row r="19" spans="1:34" ht="15.75" customHeight="1">
      <c r="A19" s="769" t="s">
        <v>239</v>
      </c>
      <c r="B19" s="770"/>
      <c r="C19" s="770"/>
      <c r="D19" s="771"/>
      <c r="E19" s="741" t="s">
        <v>95</v>
      </c>
      <c r="F19" s="741"/>
      <c r="G19" s="741"/>
      <c r="H19" s="741"/>
      <c r="I19" s="741"/>
      <c r="J19" s="741"/>
      <c r="K19" s="741"/>
      <c r="L19" s="741"/>
      <c r="M19" s="741"/>
      <c r="N19" s="741"/>
      <c r="O19" s="741"/>
      <c r="P19" s="742"/>
      <c r="Q19" s="233" t="s">
        <v>96</v>
      </c>
      <c r="R19" s="36"/>
      <c r="S19" s="94"/>
      <c r="T19" s="180"/>
    </row>
    <row r="20" spans="1:34" ht="15.75" customHeight="1">
      <c r="A20" s="772"/>
      <c r="B20" s="773"/>
      <c r="C20" s="773"/>
      <c r="D20" s="774"/>
      <c r="E20" s="741"/>
      <c r="F20" s="741"/>
      <c r="G20" s="741"/>
      <c r="H20" s="741"/>
      <c r="I20" s="741"/>
      <c r="J20" s="741"/>
      <c r="K20" s="741"/>
      <c r="L20" s="741"/>
      <c r="M20" s="741"/>
      <c r="N20" s="741"/>
      <c r="O20" s="741"/>
      <c r="P20" s="742"/>
      <c r="Q20" s="97"/>
      <c r="R20" s="36"/>
      <c r="S20" s="94"/>
      <c r="T20" s="180"/>
    </row>
    <row r="21" spans="1:34" ht="15.75" customHeight="1">
      <c r="A21" s="581" t="s">
        <v>240</v>
      </c>
      <c r="B21" s="582"/>
      <c r="C21" s="582"/>
      <c r="D21" s="582"/>
      <c r="E21" s="189" t="s">
        <v>95</v>
      </c>
      <c r="F21" s="585" t="str">
        <f>IF(E21="Yes","Please list below the guidance applied:"," ")</f>
        <v xml:space="preserve"> </v>
      </c>
      <c r="G21" s="585"/>
      <c r="H21" s="585"/>
      <c r="I21" s="585"/>
      <c r="J21" s="585"/>
      <c r="K21" s="585"/>
      <c r="L21" s="585"/>
      <c r="M21" s="585"/>
      <c r="N21" s="585"/>
      <c r="O21" s="585"/>
      <c r="P21" s="586"/>
      <c r="Q21" s="97"/>
      <c r="R21" s="36"/>
      <c r="S21" s="94"/>
      <c r="T21" s="623" t="s">
        <v>241</v>
      </c>
      <c r="U21" s="623"/>
      <c r="V21" s="623"/>
      <c r="W21" s="623"/>
      <c r="X21" s="623"/>
      <c r="Y21" s="623"/>
      <c r="Z21" s="623"/>
      <c r="AA21" s="623"/>
      <c r="AB21" s="623"/>
      <c r="AC21" s="623"/>
      <c r="AD21" s="623"/>
      <c r="AE21" s="75"/>
    </row>
    <row r="22" spans="1:34" ht="15.75" customHeight="1">
      <c r="A22" s="581"/>
      <c r="B22" s="582"/>
      <c r="C22" s="582"/>
      <c r="D22" s="582"/>
      <c r="E22" s="587"/>
      <c r="F22" s="588"/>
      <c r="G22" s="588"/>
      <c r="H22" s="588"/>
      <c r="I22" s="588"/>
      <c r="J22" s="588"/>
      <c r="K22" s="588"/>
      <c r="L22" s="588"/>
      <c r="M22" s="588"/>
      <c r="N22" s="588"/>
      <c r="O22" s="588"/>
      <c r="P22" s="589"/>
      <c r="Q22" s="97"/>
      <c r="R22" s="36"/>
      <c r="S22" s="94"/>
      <c r="T22" s="623"/>
      <c r="U22" s="623"/>
      <c r="V22" s="623"/>
      <c r="W22" s="623"/>
      <c r="X22" s="623"/>
      <c r="Y22" s="623"/>
      <c r="Z22" s="623"/>
      <c r="AA22" s="623"/>
      <c r="AB22" s="623"/>
      <c r="AC22" s="623"/>
      <c r="AD22" s="623"/>
      <c r="AE22" s="75"/>
    </row>
    <row r="23" spans="1:34" ht="15.75" customHeight="1">
      <c r="A23" s="581"/>
      <c r="B23" s="582"/>
      <c r="C23" s="582"/>
      <c r="D23" s="582"/>
      <c r="E23" s="590"/>
      <c r="F23" s="591"/>
      <c r="G23" s="591"/>
      <c r="H23" s="591"/>
      <c r="I23" s="591"/>
      <c r="J23" s="591"/>
      <c r="K23" s="591"/>
      <c r="L23" s="591"/>
      <c r="M23" s="591"/>
      <c r="N23" s="591"/>
      <c r="O23" s="591"/>
      <c r="P23" s="592"/>
      <c r="Q23" s="97"/>
      <c r="R23" s="36"/>
      <c r="S23" s="94"/>
      <c r="T23" s="623"/>
      <c r="U23" s="623"/>
      <c r="V23" s="623"/>
      <c r="W23" s="623"/>
      <c r="X23" s="623"/>
      <c r="Y23" s="623"/>
      <c r="Z23" s="623"/>
      <c r="AA23" s="623"/>
      <c r="AB23" s="623"/>
      <c r="AC23" s="623"/>
      <c r="AD23" s="623"/>
      <c r="AE23" s="75"/>
    </row>
    <row r="24" spans="1:34" ht="15.75" customHeight="1">
      <c r="A24" s="581"/>
      <c r="B24" s="582"/>
      <c r="C24" s="582"/>
      <c r="D24" s="582"/>
      <c r="E24" s="590"/>
      <c r="F24" s="591"/>
      <c r="G24" s="591"/>
      <c r="H24" s="591"/>
      <c r="I24" s="591"/>
      <c r="J24" s="591"/>
      <c r="K24" s="591"/>
      <c r="L24" s="591"/>
      <c r="M24" s="591"/>
      <c r="N24" s="591"/>
      <c r="O24" s="591"/>
      <c r="P24" s="592"/>
      <c r="Q24" s="124" t="s">
        <v>242</v>
      </c>
      <c r="R24" s="36"/>
      <c r="S24" s="94"/>
      <c r="T24" s="75"/>
      <c r="U24" s="75"/>
      <c r="V24" s="75"/>
      <c r="W24" s="75"/>
      <c r="X24" s="75"/>
      <c r="Y24" s="75"/>
      <c r="Z24" s="75"/>
      <c r="AA24" s="75"/>
      <c r="AB24" s="75"/>
      <c r="AC24" s="75"/>
      <c r="AD24" s="75"/>
      <c r="AE24" s="75"/>
    </row>
    <row r="25" spans="1:34" ht="15.75" customHeight="1" thickBot="1">
      <c r="A25" s="583"/>
      <c r="B25" s="584"/>
      <c r="C25" s="584"/>
      <c r="D25" s="584"/>
      <c r="E25" s="593"/>
      <c r="F25" s="594"/>
      <c r="G25" s="594"/>
      <c r="H25" s="594"/>
      <c r="I25" s="594"/>
      <c r="J25" s="594"/>
      <c r="K25" s="594"/>
      <c r="L25" s="594"/>
      <c r="M25" s="594"/>
      <c r="N25" s="594"/>
      <c r="O25" s="594"/>
      <c r="P25" s="595"/>
      <c r="Q25" s="97"/>
      <c r="R25" s="36"/>
      <c r="S25" s="94"/>
      <c r="T25" s="75"/>
      <c r="U25" s="75"/>
      <c r="V25" s="75"/>
      <c r="W25" s="75"/>
      <c r="X25" s="75"/>
      <c r="Y25" s="75"/>
      <c r="Z25" s="75"/>
      <c r="AA25" s="75"/>
      <c r="AB25" s="75"/>
      <c r="AC25" s="75"/>
      <c r="AD25" s="75"/>
      <c r="AE25" s="75"/>
    </row>
    <row r="26" spans="1:34" ht="14.65" thickBot="1">
      <c r="Q26" s="97"/>
      <c r="R26" s="36"/>
      <c r="S26" s="94"/>
      <c r="T26" s="180"/>
    </row>
    <row r="27" spans="1:34" s="97" customFormat="1">
      <c r="A27" s="648" t="s">
        <v>243</v>
      </c>
      <c r="B27" s="649"/>
      <c r="C27" s="649"/>
      <c r="D27" s="649"/>
      <c r="E27" s="649"/>
      <c r="F27" s="649"/>
      <c r="G27" s="649"/>
      <c r="H27" s="649"/>
      <c r="I27" s="649"/>
      <c r="J27" s="649"/>
      <c r="K27" s="649"/>
      <c r="L27" s="649"/>
      <c r="M27" s="649"/>
      <c r="N27" s="649"/>
      <c r="O27" s="649"/>
      <c r="P27" s="650"/>
      <c r="Q27" s="36"/>
      <c r="R27" s="36"/>
      <c r="S27" s="94"/>
      <c r="T27" s="647" t="s">
        <v>244</v>
      </c>
      <c r="U27" s="647"/>
      <c r="V27" s="647"/>
      <c r="W27" s="647"/>
      <c r="X27" s="647"/>
      <c r="Y27" s="647"/>
      <c r="Z27" s="647"/>
      <c r="AA27" s="647"/>
      <c r="AB27" s="647"/>
      <c r="AC27" s="647"/>
      <c r="AD27" s="647"/>
      <c r="AE27" s="647"/>
      <c r="AF27" s="647"/>
      <c r="AG27" s="647"/>
      <c r="AH27" s="647"/>
    </row>
    <row r="28" spans="1:34" s="97" customFormat="1">
      <c r="A28" s="685"/>
      <c r="B28" s="686"/>
      <c r="C28" s="686"/>
      <c r="D28" s="686"/>
      <c r="E28" s="686"/>
      <c r="F28" s="686"/>
      <c r="G28" s="686"/>
      <c r="H28" s="686"/>
      <c r="I28" s="686"/>
      <c r="J28" s="686"/>
      <c r="K28" s="686"/>
      <c r="L28" s="686"/>
      <c r="M28" s="686"/>
      <c r="N28" s="686"/>
      <c r="O28" s="686"/>
      <c r="P28" s="687"/>
      <c r="Q28" s="233" t="s">
        <v>245</v>
      </c>
      <c r="S28" s="98"/>
      <c r="T28" s="647"/>
      <c r="U28" s="647"/>
      <c r="V28" s="647"/>
      <c r="W28" s="647"/>
      <c r="X28" s="647"/>
      <c r="Y28" s="647"/>
      <c r="Z28" s="647"/>
      <c r="AA28" s="647"/>
      <c r="AB28" s="647"/>
      <c r="AC28" s="647"/>
      <c r="AD28" s="647"/>
      <c r="AE28" s="647"/>
      <c r="AF28" s="647"/>
      <c r="AG28" s="647"/>
      <c r="AH28" s="647"/>
    </row>
    <row r="29" spans="1:34" s="97" customFormat="1">
      <c r="A29" s="685"/>
      <c r="B29" s="686"/>
      <c r="C29" s="686"/>
      <c r="D29" s="686"/>
      <c r="E29" s="686"/>
      <c r="F29" s="686"/>
      <c r="G29" s="686"/>
      <c r="H29" s="686"/>
      <c r="I29" s="686"/>
      <c r="J29" s="686"/>
      <c r="K29" s="686"/>
      <c r="L29" s="686"/>
      <c r="M29" s="686"/>
      <c r="N29" s="686"/>
      <c r="O29" s="686"/>
      <c r="P29" s="687"/>
      <c r="Q29" s="98"/>
      <c r="S29" s="98"/>
      <c r="T29" s="647"/>
      <c r="U29" s="647"/>
      <c r="V29" s="647"/>
      <c r="W29" s="647"/>
      <c r="X29" s="647"/>
      <c r="Y29" s="647"/>
      <c r="Z29" s="647"/>
      <c r="AA29" s="647"/>
      <c r="AB29" s="647"/>
      <c r="AC29" s="647"/>
      <c r="AD29" s="647"/>
      <c r="AE29" s="647"/>
      <c r="AF29" s="647"/>
      <c r="AG29" s="647"/>
      <c r="AH29" s="647"/>
    </row>
    <row r="30" spans="1:34" s="97" customFormat="1">
      <c r="A30" s="685"/>
      <c r="B30" s="686"/>
      <c r="C30" s="686"/>
      <c r="D30" s="686"/>
      <c r="E30" s="686"/>
      <c r="F30" s="686"/>
      <c r="G30" s="686"/>
      <c r="H30" s="686"/>
      <c r="I30" s="686"/>
      <c r="J30" s="686"/>
      <c r="K30" s="686"/>
      <c r="L30" s="686"/>
      <c r="M30" s="686"/>
      <c r="N30" s="686"/>
      <c r="O30" s="686"/>
      <c r="P30" s="687"/>
      <c r="S30" s="98"/>
      <c r="T30" s="647"/>
      <c r="U30" s="647"/>
      <c r="V30" s="647"/>
      <c r="W30" s="647"/>
      <c r="X30" s="647"/>
      <c r="Y30" s="647"/>
      <c r="Z30" s="647"/>
      <c r="AA30" s="647"/>
      <c r="AB30" s="647"/>
      <c r="AC30" s="647"/>
      <c r="AD30" s="647"/>
      <c r="AE30" s="647"/>
      <c r="AF30" s="647"/>
      <c r="AG30" s="647"/>
      <c r="AH30" s="647"/>
    </row>
    <row r="31" spans="1:34" s="97" customFormat="1">
      <c r="A31" s="685"/>
      <c r="B31" s="686"/>
      <c r="C31" s="686"/>
      <c r="D31" s="686"/>
      <c r="E31" s="686"/>
      <c r="F31" s="686"/>
      <c r="G31" s="686"/>
      <c r="H31" s="686"/>
      <c r="I31" s="686"/>
      <c r="J31" s="686"/>
      <c r="K31" s="686"/>
      <c r="L31" s="686"/>
      <c r="M31" s="686"/>
      <c r="N31" s="686"/>
      <c r="O31" s="686"/>
      <c r="P31" s="687"/>
      <c r="S31" s="98"/>
      <c r="T31" s="100"/>
    </row>
    <row r="32" spans="1:34" s="97" customFormat="1">
      <c r="A32" s="685"/>
      <c r="B32" s="686"/>
      <c r="C32" s="686"/>
      <c r="D32" s="686"/>
      <c r="E32" s="686"/>
      <c r="F32" s="686"/>
      <c r="G32" s="686"/>
      <c r="H32" s="686"/>
      <c r="I32" s="686"/>
      <c r="J32" s="686"/>
      <c r="K32" s="686"/>
      <c r="L32" s="686"/>
      <c r="M32" s="686"/>
      <c r="N32" s="686"/>
      <c r="O32" s="686"/>
      <c r="P32" s="687"/>
      <c r="Q32" s="124" t="s">
        <v>242</v>
      </c>
      <c r="S32" s="98"/>
      <c r="T32" s="100"/>
    </row>
    <row r="33" spans="1:39" s="97" customFormat="1" ht="14.65" thickBot="1">
      <c r="A33" s="688"/>
      <c r="B33" s="689"/>
      <c r="C33" s="689"/>
      <c r="D33" s="689"/>
      <c r="E33" s="689"/>
      <c r="F33" s="689"/>
      <c r="G33" s="689"/>
      <c r="H33" s="689"/>
      <c r="I33" s="689"/>
      <c r="J33" s="689"/>
      <c r="K33" s="689"/>
      <c r="L33" s="689"/>
      <c r="M33" s="689"/>
      <c r="N33" s="689"/>
      <c r="O33" s="689"/>
      <c r="P33" s="690"/>
      <c r="S33" s="98"/>
      <c r="T33" s="100"/>
    </row>
    <row r="34" spans="1:39" ht="14.65" thickBot="1">
      <c r="Q34" s="36"/>
      <c r="R34" s="36"/>
      <c r="S34" s="94"/>
      <c r="T34" s="180"/>
    </row>
    <row r="35" spans="1:39" ht="14.45" customHeight="1">
      <c r="A35" s="648" t="s">
        <v>246</v>
      </c>
      <c r="B35" s="649"/>
      <c r="C35" s="649"/>
      <c r="D35" s="649"/>
      <c r="E35" s="649"/>
      <c r="F35" s="649"/>
      <c r="G35" s="649"/>
      <c r="H35" s="649"/>
      <c r="I35" s="649"/>
      <c r="J35" s="649"/>
      <c r="K35" s="649"/>
      <c r="L35" s="649"/>
      <c r="M35" s="649"/>
      <c r="N35" s="649"/>
      <c r="O35" s="649"/>
      <c r="P35" s="650"/>
      <c r="Q35" s="97"/>
      <c r="R35" s="36"/>
      <c r="S35" s="94"/>
      <c r="T35" s="647" t="s">
        <v>247</v>
      </c>
      <c r="U35" s="647"/>
      <c r="V35" s="647"/>
      <c r="W35" s="647"/>
      <c r="X35" s="647"/>
      <c r="Y35" s="647"/>
      <c r="Z35" s="647"/>
      <c r="AA35" s="647"/>
      <c r="AB35" s="647"/>
      <c r="AC35" s="647"/>
      <c r="AD35" s="647"/>
      <c r="AE35" s="647"/>
      <c r="AF35" s="95"/>
      <c r="AG35" s="95"/>
      <c r="AH35" s="95"/>
    </row>
    <row r="36" spans="1:39">
      <c r="A36" s="617" t="s">
        <v>248</v>
      </c>
      <c r="B36" s="618"/>
      <c r="C36" s="618"/>
      <c r="D36" s="619"/>
      <c r="E36" s="666"/>
      <c r="F36" s="667"/>
      <c r="G36" s="667"/>
      <c r="H36" s="667"/>
      <c r="I36" s="667"/>
      <c r="J36" s="667"/>
      <c r="K36" s="667"/>
      <c r="L36" s="667"/>
      <c r="M36" s="667"/>
      <c r="N36" s="667"/>
      <c r="O36" s="667"/>
      <c r="P36" s="668"/>
      <c r="Q36" s="233" t="s">
        <v>245</v>
      </c>
      <c r="R36" s="36"/>
      <c r="S36" s="94"/>
      <c r="T36" s="647"/>
      <c r="U36" s="647"/>
      <c r="V36" s="647"/>
      <c r="W36" s="647"/>
      <c r="X36" s="647"/>
      <c r="Y36" s="647"/>
      <c r="Z36" s="647"/>
      <c r="AA36" s="647"/>
      <c r="AB36" s="647"/>
      <c r="AC36" s="647"/>
      <c r="AD36" s="647"/>
      <c r="AE36" s="647"/>
      <c r="AF36" s="95"/>
      <c r="AG36" s="95"/>
      <c r="AH36" s="95"/>
    </row>
    <row r="37" spans="1:39">
      <c r="A37" s="651"/>
      <c r="B37" s="652"/>
      <c r="C37" s="652"/>
      <c r="D37" s="653"/>
      <c r="E37" s="669"/>
      <c r="F37" s="670"/>
      <c r="G37" s="670"/>
      <c r="H37" s="670"/>
      <c r="I37" s="670"/>
      <c r="J37" s="670"/>
      <c r="K37" s="670"/>
      <c r="L37" s="670"/>
      <c r="M37" s="670"/>
      <c r="N37" s="670"/>
      <c r="O37" s="670"/>
      <c r="P37" s="671"/>
      <c r="Q37" s="233"/>
      <c r="R37" s="36"/>
      <c r="S37" s="94"/>
      <c r="T37" s="647"/>
      <c r="U37" s="647"/>
      <c r="V37" s="647"/>
      <c r="W37" s="647"/>
      <c r="X37" s="647"/>
      <c r="Y37" s="647"/>
      <c r="Z37" s="647"/>
      <c r="AA37" s="647"/>
      <c r="AB37" s="647"/>
      <c r="AC37" s="647"/>
      <c r="AD37" s="647"/>
      <c r="AE37" s="647"/>
      <c r="AF37" s="95"/>
      <c r="AG37" s="95"/>
      <c r="AH37" s="95"/>
    </row>
    <row r="38" spans="1:39">
      <c r="A38" s="642"/>
      <c r="B38" s="643"/>
      <c r="C38" s="643"/>
      <c r="D38" s="644"/>
      <c r="E38" s="672"/>
      <c r="F38" s="673"/>
      <c r="G38" s="673"/>
      <c r="H38" s="673"/>
      <c r="I38" s="673"/>
      <c r="J38" s="673"/>
      <c r="K38" s="673"/>
      <c r="L38" s="673"/>
      <c r="M38" s="673"/>
      <c r="N38" s="673"/>
      <c r="O38" s="673"/>
      <c r="P38" s="674"/>
      <c r="R38" s="36"/>
      <c r="S38" s="94"/>
      <c r="T38" s="647"/>
      <c r="U38" s="647"/>
      <c r="V38" s="647"/>
      <c r="W38" s="647"/>
      <c r="X38" s="647"/>
      <c r="Y38" s="647"/>
      <c r="Z38" s="647"/>
      <c r="AA38" s="647"/>
      <c r="AB38" s="647"/>
      <c r="AC38" s="647"/>
      <c r="AD38" s="647"/>
      <c r="AE38" s="647"/>
      <c r="AF38" s="95"/>
      <c r="AG38" s="95"/>
      <c r="AH38" s="95"/>
    </row>
    <row r="39" spans="1:39">
      <c r="A39" s="654" t="s">
        <v>249</v>
      </c>
      <c r="B39" s="655"/>
      <c r="C39" s="655"/>
      <c r="D39" s="656"/>
      <c r="E39" s="675"/>
      <c r="F39" s="676"/>
      <c r="G39" s="676"/>
      <c r="H39" s="676"/>
      <c r="I39" s="676"/>
      <c r="J39" s="676"/>
      <c r="K39" s="676"/>
      <c r="L39" s="676"/>
      <c r="M39" s="676"/>
      <c r="N39" s="676"/>
      <c r="O39" s="676"/>
      <c r="P39" s="677"/>
      <c r="Q39" s="97"/>
      <c r="R39" s="36"/>
      <c r="S39" s="94"/>
      <c r="T39" s="95"/>
      <c r="U39" s="95"/>
      <c r="V39" s="95"/>
      <c r="W39" s="95"/>
      <c r="X39" s="95"/>
      <c r="Y39" s="95"/>
      <c r="Z39" s="95"/>
      <c r="AA39" s="95"/>
      <c r="AB39" s="95"/>
      <c r="AC39" s="95"/>
      <c r="AD39" s="95"/>
      <c r="AE39" s="95"/>
      <c r="AF39" s="95"/>
      <c r="AG39" s="95"/>
      <c r="AH39" s="95"/>
    </row>
    <row r="40" spans="1:39" s="97" customFormat="1">
      <c r="A40" s="657" t="s">
        <v>250</v>
      </c>
      <c r="B40" s="658"/>
      <c r="C40" s="658"/>
      <c r="D40" s="659"/>
      <c r="E40" s="666"/>
      <c r="F40" s="667"/>
      <c r="G40" s="667"/>
      <c r="H40" s="667"/>
      <c r="I40" s="667"/>
      <c r="J40" s="667"/>
      <c r="K40" s="667"/>
      <c r="L40" s="667"/>
      <c r="M40" s="667"/>
      <c r="N40" s="667"/>
      <c r="O40" s="667"/>
      <c r="P40" s="668"/>
      <c r="S40" s="98"/>
      <c r="T40" s="95"/>
      <c r="U40" s="95"/>
      <c r="V40" s="95"/>
      <c r="W40" s="95"/>
      <c r="X40" s="95"/>
      <c r="Y40" s="95"/>
      <c r="Z40" s="95"/>
      <c r="AA40" s="95"/>
      <c r="AB40" s="95"/>
      <c r="AC40" s="95"/>
      <c r="AD40" s="95"/>
      <c r="AE40" s="95"/>
    </row>
    <row r="41" spans="1:39" s="97" customFormat="1">
      <c r="A41" s="660"/>
      <c r="B41" s="661"/>
      <c r="C41" s="661"/>
      <c r="D41" s="662"/>
      <c r="E41" s="669"/>
      <c r="F41" s="670"/>
      <c r="G41" s="670"/>
      <c r="H41" s="670"/>
      <c r="I41" s="670"/>
      <c r="J41" s="670"/>
      <c r="K41" s="670"/>
      <c r="L41" s="670"/>
      <c r="M41" s="670"/>
      <c r="N41" s="670"/>
      <c r="O41" s="670"/>
      <c r="P41" s="671"/>
      <c r="Q41" s="124" t="s">
        <v>242</v>
      </c>
      <c r="S41" s="98"/>
      <c r="T41" s="100"/>
    </row>
    <row r="42" spans="1:39" s="97" customFormat="1" ht="14.65" thickBot="1">
      <c r="A42" s="663"/>
      <c r="B42" s="664"/>
      <c r="C42" s="664"/>
      <c r="D42" s="665"/>
      <c r="E42" s="678"/>
      <c r="F42" s="679"/>
      <c r="G42" s="679"/>
      <c r="H42" s="679"/>
      <c r="I42" s="679"/>
      <c r="J42" s="679"/>
      <c r="K42" s="679"/>
      <c r="L42" s="679"/>
      <c r="M42" s="679"/>
      <c r="N42" s="679"/>
      <c r="O42" s="679"/>
      <c r="P42" s="680"/>
      <c r="S42" s="98"/>
      <c r="T42" s="100"/>
    </row>
    <row r="43" spans="1:39">
      <c r="A43" s="193" t="str">
        <f>"Block "&amp; (AG44)</f>
        <v>Block 1 SOL</v>
      </c>
      <c r="B43" s="191"/>
      <c r="C43" s="191"/>
      <c r="D43" s="191"/>
      <c r="E43" s="191"/>
      <c r="F43" s="191"/>
      <c r="G43" s="191"/>
      <c r="H43" s="191"/>
      <c r="I43" s="191"/>
      <c r="J43" s="191"/>
      <c r="K43" s="191"/>
      <c r="L43" s="191"/>
      <c r="M43" s="191"/>
      <c r="N43" s="191"/>
      <c r="O43" s="191"/>
      <c r="P43" s="191"/>
      <c r="Q43" s="97"/>
      <c r="R43" s="36"/>
      <c r="S43" s="94"/>
      <c r="T43" s="180"/>
    </row>
    <row r="44" spans="1:39" ht="14.65" outlineLevel="1" thickBot="1">
      <c r="A44" s="192" t="s">
        <v>251</v>
      </c>
      <c r="Q44" s="97"/>
      <c r="R44" s="36"/>
      <c r="S44" s="94"/>
      <c r="T44" s="194" t="s">
        <v>252</v>
      </c>
      <c r="AG44" s="195" t="s">
        <v>253</v>
      </c>
    </row>
    <row r="45" spans="1:39" ht="16.7" outlineLevel="1" thickBot="1">
      <c r="A45" s="558" t="s">
        <v>254</v>
      </c>
      <c r="B45" s="559"/>
      <c r="C45" s="559"/>
      <c r="D45" s="559"/>
      <c r="E45" s="620" t="s">
        <v>95</v>
      </c>
      <c r="F45" s="620"/>
      <c r="G45" s="775"/>
      <c r="H45" s="775"/>
      <c r="I45" s="562" t="s">
        <v>255</v>
      </c>
      <c r="J45" s="562"/>
      <c r="K45" s="562"/>
      <c r="L45" s="562"/>
      <c r="M45" s="562"/>
      <c r="N45" s="562"/>
      <c r="O45" s="562"/>
      <c r="P45" s="563"/>
      <c r="Q45" s="233" t="s">
        <v>96</v>
      </c>
      <c r="R45" s="36"/>
      <c r="S45" s="94"/>
      <c r="T45" s="180" t="s">
        <v>256</v>
      </c>
    </row>
    <row r="46" spans="1:39" ht="15.75" customHeight="1" outlineLevel="1">
      <c r="A46" s="525" t="s">
        <v>257</v>
      </c>
      <c r="B46" s="526"/>
      <c r="C46" s="526"/>
      <c r="D46" s="526"/>
      <c r="E46" s="537" t="s">
        <v>258</v>
      </c>
      <c r="F46" s="537"/>
      <c r="G46" s="775"/>
      <c r="H46" s="775"/>
      <c r="I46" s="538" t="s">
        <v>259</v>
      </c>
      <c r="J46" s="538"/>
      <c r="K46" s="538"/>
      <c r="L46" s="538"/>
      <c r="M46" s="538"/>
      <c r="N46" s="538"/>
      <c r="O46" s="538"/>
      <c r="P46" s="539"/>
      <c r="Q46" s="97"/>
      <c r="R46" s="36"/>
      <c r="S46" s="94"/>
      <c r="T46" s="647" t="s">
        <v>260</v>
      </c>
      <c r="U46" s="647"/>
      <c r="V46" s="647"/>
      <c r="W46" s="647"/>
      <c r="X46" s="647"/>
      <c r="Y46" s="647"/>
      <c r="Z46" s="647"/>
      <c r="AA46" s="647"/>
      <c r="AB46" s="647"/>
      <c r="AC46" s="647"/>
      <c r="AD46" s="647"/>
      <c r="AE46" s="647"/>
      <c r="AF46" s="95"/>
      <c r="AG46" s="95"/>
      <c r="AH46" s="95"/>
      <c r="AI46" s="95"/>
      <c r="AJ46" s="95"/>
      <c r="AK46" s="95"/>
      <c r="AL46" s="95"/>
      <c r="AM46" s="95"/>
    </row>
    <row r="47" spans="1:39" ht="15.75" outlineLevel="1">
      <c r="A47" s="525" t="s">
        <v>261</v>
      </c>
      <c r="B47" s="526"/>
      <c r="C47" s="526"/>
      <c r="D47" s="526"/>
      <c r="E47" s="537"/>
      <c r="F47" s="537"/>
      <c r="G47" s="537"/>
      <c r="H47" s="537"/>
      <c r="I47" s="537"/>
      <c r="J47" s="537"/>
      <c r="K47" s="537"/>
      <c r="L47" s="537"/>
      <c r="M47" s="537"/>
      <c r="N47" s="537"/>
      <c r="O47" s="537"/>
      <c r="P47" s="542"/>
      <c r="Q47" s="97"/>
      <c r="R47" s="36"/>
      <c r="S47" s="94"/>
      <c r="T47" s="647"/>
      <c r="U47" s="647"/>
      <c r="V47" s="647"/>
      <c r="W47" s="647"/>
      <c r="X47" s="647"/>
      <c r="Y47" s="647"/>
      <c r="Z47" s="647"/>
      <c r="AA47" s="647"/>
      <c r="AB47" s="647"/>
      <c r="AC47" s="647"/>
      <c r="AD47" s="647"/>
      <c r="AE47" s="647"/>
      <c r="AF47" s="95"/>
      <c r="AG47" s="95"/>
      <c r="AH47" s="95"/>
      <c r="AI47" s="95"/>
      <c r="AJ47" s="95"/>
      <c r="AK47" s="95"/>
      <c r="AL47" s="95"/>
      <c r="AM47" s="95"/>
    </row>
    <row r="48" spans="1:39" ht="15.75" outlineLevel="1">
      <c r="A48" s="525" t="s">
        <v>262</v>
      </c>
      <c r="B48" s="526"/>
      <c r="C48" s="526"/>
      <c r="D48" s="526"/>
      <c r="E48" s="570"/>
      <c r="F48" s="570"/>
      <c r="G48" s="571"/>
      <c r="H48" s="571"/>
      <c r="I48" s="571"/>
      <c r="J48" s="571"/>
      <c r="K48" s="571"/>
      <c r="L48" s="571"/>
      <c r="M48" s="571"/>
      <c r="N48" s="571"/>
      <c r="O48" s="571"/>
      <c r="P48" s="572"/>
      <c r="Q48" s="97"/>
      <c r="R48" s="36"/>
      <c r="S48" s="94"/>
      <c r="T48" s="180" t="s">
        <v>263</v>
      </c>
    </row>
    <row r="49" spans="1:39" s="97" customFormat="1" ht="15.75" customHeight="1" outlineLevel="1">
      <c r="A49" s="609" t="s">
        <v>264</v>
      </c>
      <c r="B49" s="610"/>
      <c r="C49" s="610"/>
      <c r="D49" s="610"/>
      <c r="E49" s="527"/>
      <c r="F49" s="528"/>
      <c r="G49" s="528"/>
      <c r="H49" s="528"/>
      <c r="I49" s="528"/>
      <c r="J49" s="528"/>
      <c r="K49" s="528"/>
      <c r="L49" s="528"/>
      <c r="M49" s="528"/>
      <c r="N49" s="528"/>
      <c r="O49" s="528"/>
      <c r="P49" s="529"/>
      <c r="Q49" s="233" t="s">
        <v>245</v>
      </c>
      <c r="S49" s="98"/>
      <c r="T49" s="100"/>
    </row>
    <row r="50" spans="1:39" s="97" customFormat="1" ht="15.75" customHeight="1" outlineLevel="1">
      <c r="A50" s="609"/>
      <c r="B50" s="610"/>
      <c r="C50" s="610"/>
      <c r="D50" s="610"/>
      <c r="E50" s="573"/>
      <c r="F50" s="574"/>
      <c r="G50" s="574"/>
      <c r="H50" s="574"/>
      <c r="I50" s="574"/>
      <c r="J50" s="574"/>
      <c r="K50" s="574"/>
      <c r="L50" s="574"/>
      <c r="M50" s="574"/>
      <c r="N50" s="574"/>
      <c r="O50" s="574"/>
      <c r="P50" s="575"/>
      <c r="Q50" s="124" t="s">
        <v>242</v>
      </c>
      <c r="S50" s="98"/>
      <c r="T50" s="100"/>
    </row>
    <row r="51" spans="1:39" s="97" customFormat="1" ht="15.75" customHeight="1" outlineLevel="1">
      <c r="A51" s="609"/>
      <c r="B51" s="610"/>
      <c r="C51" s="610"/>
      <c r="D51" s="610"/>
      <c r="E51" s="530"/>
      <c r="F51" s="531"/>
      <c r="G51" s="531"/>
      <c r="H51" s="531"/>
      <c r="I51" s="531"/>
      <c r="J51" s="531"/>
      <c r="K51" s="531"/>
      <c r="L51" s="531"/>
      <c r="M51" s="531"/>
      <c r="N51" s="531"/>
      <c r="O51" s="531"/>
      <c r="P51" s="532"/>
      <c r="S51" s="98"/>
      <c r="T51" s="100"/>
    </row>
    <row r="52" spans="1:39" ht="15.75" outlineLevel="1">
      <c r="A52" s="525" t="s">
        <v>265</v>
      </c>
      <c r="B52" s="526"/>
      <c r="C52" s="526"/>
      <c r="D52" s="526"/>
      <c r="E52" s="537"/>
      <c r="F52" s="537"/>
      <c r="G52" s="537"/>
      <c r="H52" s="537"/>
      <c r="I52" s="537"/>
      <c r="J52" s="537"/>
      <c r="K52" s="537"/>
      <c r="L52" s="537"/>
      <c r="M52" s="537"/>
      <c r="N52" s="537"/>
      <c r="O52" s="537"/>
      <c r="P52" s="542"/>
      <c r="Q52" s="97"/>
      <c r="R52" s="36"/>
      <c r="S52" s="94"/>
      <c r="T52" s="180"/>
    </row>
    <row r="53" spans="1:39" ht="15.95" customHeight="1" outlineLevel="1" thickBot="1">
      <c r="A53" s="576" t="s">
        <v>266</v>
      </c>
      <c r="B53" s="577"/>
      <c r="C53" s="577"/>
      <c r="D53" s="577"/>
      <c r="E53" s="564" t="s">
        <v>95</v>
      </c>
      <c r="F53" s="564"/>
      <c r="G53" s="556"/>
      <c r="H53" s="556"/>
      <c r="I53" s="556"/>
      <c r="J53" s="556"/>
      <c r="K53" s="556"/>
      <c r="L53" s="556"/>
      <c r="M53" s="556"/>
      <c r="N53" s="556"/>
      <c r="O53" s="556"/>
      <c r="P53" s="557"/>
      <c r="Q53" s="233" t="s">
        <v>96</v>
      </c>
      <c r="R53" s="36"/>
      <c r="S53" s="94"/>
      <c r="T53" s="647" t="s">
        <v>267</v>
      </c>
      <c r="U53" s="647"/>
      <c r="V53" s="647"/>
      <c r="W53" s="647"/>
      <c r="X53" s="647"/>
      <c r="Y53" s="647"/>
      <c r="Z53" s="647"/>
      <c r="AA53" s="647"/>
      <c r="AB53" s="647"/>
      <c r="AC53" s="647"/>
      <c r="AD53" s="647"/>
      <c r="AE53" s="647"/>
      <c r="AF53" s="95"/>
      <c r="AG53" s="95"/>
      <c r="AH53" s="95"/>
    </row>
    <row r="54" spans="1:39">
      <c r="A54" s="193" t="str">
        <f>"Block "&amp; (AG55)</f>
        <v>Block 1 LETS</v>
      </c>
      <c r="Q54" s="97"/>
      <c r="R54" s="36"/>
      <c r="S54" s="94"/>
      <c r="T54" s="647"/>
      <c r="U54" s="647"/>
      <c r="V54" s="647"/>
      <c r="W54" s="647"/>
      <c r="X54" s="647"/>
      <c r="Y54" s="647"/>
      <c r="Z54" s="647"/>
      <c r="AA54" s="647"/>
      <c r="AB54" s="647"/>
      <c r="AC54" s="647"/>
      <c r="AD54" s="647"/>
      <c r="AE54" s="647"/>
      <c r="AF54" s="95"/>
      <c r="AG54" s="95"/>
      <c r="AH54" s="95"/>
    </row>
    <row r="55" spans="1:39" ht="14.65" outlineLevel="1" thickBot="1">
      <c r="A55" s="192" t="s">
        <v>268</v>
      </c>
      <c r="Q55" s="97"/>
      <c r="R55" s="36"/>
      <c r="S55" s="94"/>
      <c r="T55" s="647"/>
      <c r="U55" s="647"/>
      <c r="V55" s="647"/>
      <c r="W55" s="647"/>
      <c r="X55" s="647"/>
      <c r="Y55" s="647"/>
      <c r="Z55" s="647"/>
      <c r="AA55" s="647"/>
      <c r="AB55" s="647"/>
      <c r="AC55" s="647"/>
      <c r="AD55" s="647"/>
      <c r="AE55" s="647"/>
      <c r="AF55" s="95"/>
      <c r="AG55" s="195" t="s">
        <v>269</v>
      </c>
      <c r="AH55" s="95"/>
    </row>
    <row r="56" spans="1:39" ht="15.75" outlineLevel="1">
      <c r="A56" s="558" t="s">
        <v>270</v>
      </c>
      <c r="B56" s="559"/>
      <c r="C56" s="559"/>
      <c r="D56" s="559"/>
      <c r="E56" s="565"/>
      <c r="F56" s="565"/>
      <c r="G56" s="565"/>
      <c r="H56" s="565"/>
      <c r="I56" s="565"/>
      <c r="J56" s="565"/>
      <c r="K56" s="565"/>
      <c r="L56" s="565"/>
      <c r="M56" s="565"/>
      <c r="N56" s="565"/>
      <c r="O56" s="565"/>
      <c r="P56" s="566"/>
      <c r="Q56" s="233" t="s">
        <v>245</v>
      </c>
      <c r="R56" s="36"/>
      <c r="S56" s="94"/>
      <c r="T56" s="194" t="s">
        <v>252</v>
      </c>
    </row>
    <row r="57" spans="1:39" ht="15.75" customHeight="1" outlineLevel="1">
      <c r="A57" s="540" t="s">
        <v>271</v>
      </c>
      <c r="B57" s="541"/>
      <c r="C57" s="541"/>
      <c r="D57" s="541"/>
      <c r="E57" s="537"/>
      <c r="F57" s="537"/>
      <c r="G57" s="537"/>
      <c r="H57" s="537"/>
      <c r="I57" s="537"/>
      <c r="J57" s="537"/>
      <c r="K57" s="537"/>
      <c r="L57" s="537"/>
      <c r="M57" s="537"/>
      <c r="N57" s="537"/>
      <c r="O57" s="537"/>
      <c r="P57" s="542"/>
      <c r="Q57" s="233" t="s">
        <v>245</v>
      </c>
      <c r="R57" s="36"/>
      <c r="S57" s="94"/>
      <c r="T57" s="180"/>
    </row>
    <row r="58" spans="1:39" ht="15.75" customHeight="1" outlineLevel="1">
      <c r="A58" s="540"/>
      <c r="B58" s="541"/>
      <c r="C58" s="541"/>
      <c r="D58" s="541"/>
      <c r="E58" s="537"/>
      <c r="F58" s="537"/>
      <c r="G58" s="537"/>
      <c r="H58" s="537"/>
      <c r="I58" s="537"/>
      <c r="J58" s="537"/>
      <c r="K58" s="537"/>
      <c r="L58" s="537"/>
      <c r="M58" s="537"/>
      <c r="N58" s="537"/>
      <c r="O58" s="537"/>
      <c r="P58" s="542"/>
      <c r="Q58" s="124" t="s">
        <v>242</v>
      </c>
      <c r="R58" s="36"/>
      <c r="S58" s="94"/>
      <c r="T58" s="180"/>
    </row>
    <row r="59" spans="1:39" ht="15.75" customHeight="1" outlineLevel="1">
      <c r="A59" s="540"/>
      <c r="B59" s="541"/>
      <c r="C59" s="541"/>
      <c r="D59" s="541"/>
      <c r="E59" s="537"/>
      <c r="F59" s="537"/>
      <c r="G59" s="537"/>
      <c r="H59" s="537"/>
      <c r="I59" s="537"/>
      <c r="J59" s="537"/>
      <c r="K59" s="537"/>
      <c r="L59" s="537"/>
      <c r="M59" s="537"/>
      <c r="N59" s="537"/>
      <c r="O59" s="537"/>
      <c r="P59" s="542"/>
      <c r="Q59" s="97"/>
      <c r="R59" s="36"/>
      <c r="S59" s="94"/>
      <c r="T59" s="180"/>
    </row>
    <row r="60" spans="1:39" ht="16.350000000000001" customHeight="1" outlineLevel="1">
      <c r="A60" s="525" t="s">
        <v>272</v>
      </c>
      <c r="B60" s="526"/>
      <c r="C60" s="526"/>
      <c r="D60" s="526"/>
      <c r="E60" s="537"/>
      <c r="F60" s="537"/>
      <c r="G60" s="537"/>
      <c r="H60" s="537"/>
      <c r="I60" s="538" t="s">
        <v>273</v>
      </c>
      <c r="J60" s="538"/>
      <c r="K60" s="538"/>
      <c r="L60" s="538"/>
      <c r="M60" s="538"/>
      <c r="N60" s="538"/>
      <c r="O60" s="538"/>
      <c r="P60" s="539"/>
      <c r="Q60" s="97"/>
      <c r="R60" s="36"/>
      <c r="S60" s="94"/>
      <c r="T60" s="777" t="s">
        <v>274</v>
      </c>
      <c r="U60" s="777"/>
      <c r="V60" s="777"/>
      <c r="W60" s="777"/>
      <c r="X60" s="777"/>
      <c r="Y60" s="777"/>
      <c r="Z60" s="777"/>
      <c r="AA60" s="777"/>
      <c r="AB60" s="777"/>
      <c r="AC60" s="777"/>
      <c r="AD60" s="777"/>
      <c r="AE60" s="777"/>
      <c r="AF60" s="236"/>
      <c r="AG60" s="236"/>
      <c r="AH60" s="236"/>
      <c r="AI60" s="236"/>
      <c r="AJ60" s="236"/>
      <c r="AK60" s="236"/>
      <c r="AL60" s="236"/>
      <c r="AM60" s="236"/>
    </row>
    <row r="61" spans="1:39" ht="15.75" customHeight="1" outlineLevel="1">
      <c r="A61" s="540" t="s">
        <v>275</v>
      </c>
      <c r="B61" s="541"/>
      <c r="C61" s="541"/>
      <c r="D61" s="541"/>
      <c r="E61" s="537"/>
      <c r="F61" s="537"/>
      <c r="G61" s="537"/>
      <c r="H61" s="537"/>
      <c r="I61" s="537"/>
      <c r="J61" s="537"/>
      <c r="K61" s="537"/>
      <c r="L61" s="537"/>
      <c r="M61" s="537"/>
      <c r="N61" s="537"/>
      <c r="O61" s="537"/>
      <c r="P61" s="542"/>
      <c r="Q61" s="233" t="s">
        <v>245</v>
      </c>
      <c r="R61" s="36"/>
      <c r="S61" s="94"/>
      <c r="T61" s="777"/>
      <c r="U61" s="777"/>
      <c r="V61" s="777"/>
      <c r="W61" s="777"/>
      <c r="X61" s="777"/>
      <c r="Y61" s="777"/>
      <c r="Z61" s="777"/>
      <c r="AA61" s="777"/>
      <c r="AB61" s="777"/>
      <c r="AC61" s="777"/>
      <c r="AD61" s="777"/>
      <c r="AE61" s="777"/>
      <c r="AF61" s="236"/>
      <c r="AG61" s="236"/>
      <c r="AH61" s="236"/>
      <c r="AI61" s="236"/>
      <c r="AJ61" s="236"/>
      <c r="AK61" s="236"/>
      <c r="AL61" s="236"/>
      <c r="AM61" s="236"/>
    </row>
    <row r="62" spans="1:39" ht="15.75" customHeight="1" outlineLevel="1">
      <c r="A62" s="540"/>
      <c r="B62" s="541"/>
      <c r="C62" s="541"/>
      <c r="D62" s="541"/>
      <c r="E62" s="537"/>
      <c r="F62" s="537"/>
      <c r="G62" s="537"/>
      <c r="H62" s="537"/>
      <c r="I62" s="537"/>
      <c r="J62" s="537"/>
      <c r="K62" s="537"/>
      <c r="L62" s="537"/>
      <c r="M62" s="537"/>
      <c r="N62" s="537"/>
      <c r="O62" s="537"/>
      <c r="P62" s="542"/>
      <c r="Q62" s="97"/>
      <c r="R62" s="36"/>
      <c r="S62" s="94"/>
      <c r="T62" s="180"/>
    </row>
    <row r="63" spans="1:39" ht="15.75" outlineLevel="1">
      <c r="A63" s="543" t="s">
        <v>276</v>
      </c>
      <c r="B63" s="544"/>
      <c r="C63" s="544"/>
      <c r="D63" s="545"/>
      <c r="E63" s="79" t="s">
        <v>95</v>
      </c>
      <c r="F63" s="552" t="str">
        <f>IF(E63="Yes","Please state below how the TOC was defined"," ")</f>
        <v xml:space="preserve"> </v>
      </c>
      <c r="G63" s="552"/>
      <c r="H63" s="552"/>
      <c r="I63" s="552"/>
      <c r="J63" s="552"/>
      <c r="K63" s="552"/>
      <c r="L63" s="552"/>
      <c r="M63" s="552"/>
      <c r="N63" s="552"/>
      <c r="O63" s="552"/>
      <c r="P63" s="553"/>
      <c r="Q63" s="233" t="s">
        <v>96</v>
      </c>
      <c r="R63" s="36"/>
      <c r="S63" s="94"/>
      <c r="T63" s="180" t="s">
        <v>277</v>
      </c>
    </row>
    <row r="64" spans="1:39" s="97" customFormat="1" ht="15.75" customHeight="1" outlineLevel="1">
      <c r="A64" s="546"/>
      <c r="B64" s="547"/>
      <c r="C64" s="547"/>
      <c r="D64" s="548"/>
      <c r="E64" s="537"/>
      <c r="F64" s="537"/>
      <c r="G64" s="537"/>
      <c r="H64" s="537"/>
      <c r="I64" s="537"/>
      <c r="J64" s="537"/>
      <c r="K64" s="537"/>
      <c r="L64" s="537"/>
      <c r="M64" s="537"/>
      <c r="N64" s="537"/>
      <c r="O64" s="537"/>
      <c r="P64" s="542"/>
      <c r="Q64" s="233" t="s">
        <v>245</v>
      </c>
      <c r="S64" s="98"/>
      <c r="T64" s="100"/>
    </row>
    <row r="65" spans="1:39" s="97" customFormat="1" ht="15.75" customHeight="1" outlineLevel="1">
      <c r="A65" s="546"/>
      <c r="B65" s="547"/>
      <c r="C65" s="547"/>
      <c r="D65" s="548"/>
      <c r="E65" s="554"/>
      <c r="F65" s="554"/>
      <c r="G65" s="554"/>
      <c r="H65" s="554"/>
      <c r="I65" s="554"/>
      <c r="J65" s="554"/>
      <c r="K65" s="554"/>
      <c r="L65" s="554"/>
      <c r="M65" s="554"/>
      <c r="N65" s="554"/>
      <c r="O65" s="554"/>
      <c r="P65" s="555"/>
      <c r="Q65" s="124" t="s">
        <v>242</v>
      </c>
      <c r="S65" s="98"/>
      <c r="T65" s="100"/>
    </row>
    <row r="66" spans="1:39" s="97" customFormat="1" ht="15.75" customHeight="1" outlineLevel="1" thickBot="1">
      <c r="A66" s="549"/>
      <c r="B66" s="550"/>
      <c r="C66" s="550"/>
      <c r="D66" s="551"/>
      <c r="E66" s="556"/>
      <c r="F66" s="556"/>
      <c r="G66" s="556"/>
      <c r="H66" s="556"/>
      <c r="I66" s="556"/>
      <c r="J66" s="556"/>
      <c r="K66" s="556"/>
      <c r="L66" s="556"/>
      <c r="M66" s="556"/>
      <c r="N66" s="556"/>
      <c r="O66" s="556"/>
      <c r="P66" s="557"/>
      <c r="S66" s="98"/>
      <c r="T66" s="100"/>
    </row>
    <row r="67" spans="1:39">
      <c r="A67" s="196" t="s">
        <v>278</v>
      </c>
      <c r="H67" s="53"/>
      <c r="P67" s="197"/>
      <c r="R67" s="36"/>
    </row>
    <row r="68" spans="1:39">
      <c r="A68" s="193" t="str">
        <f>"Block "&amp; (AG69)</f>
        <v>Block 2 SOL</v>
      </c>
      <c r="H68" s="53"/>
      <c r="R68" s="36"/>
    </row>
    <row r="69" spans="1:39" ht="14.65" hidden="1" outlineLevel="1" thickBot="1">
      <c r="A69" s="192" t="s">
        <v>251</v>
      </c>
      <c r="Q69" s="97"/>
      <c r="R69" s="36"/>
      <c r="S69" s="94"/>
      <c r="T69" s="194" t="s">
        <v>252</v>
      </c>
      <c r="AG69" s="195" t="s">
        <v>279</v>
      </c>
    </row>
    <row r="70" spans="1:39" ht="16.350000000000001" hidden="1" outlineLevel="1">
      <c r="A70" s="558" t="s">
        <v>254</v>
      </c>
      <c r="B70" s="559"/>
      <c r="C70" s="559"/>
      <c r="D70" s="559"/>
      <c r="E70" s="620" t="s">
        <v>95</v>
      </c>
      <c r="F70" s="620"/>
      <c r="G70" s="621"/>
      <c r="H70" s="622"/>
      <c r="I70" s="562" t="s">
        <v>255</v>
      </c>
      <c r="J70" s="562"/>
      <c r="K70" s="562"/>
      <c r="L70" s="562"/>
      <c r="M70" s="562"/>
      <c r="N70" s="562"/>
      <c r="O70" s="562"/>
      <c r="P70" s="563"/>
      <c r="Q70" s="233" t="s">
        <v>96</v>
      </c>
      <c r="R70" s="36"/>
      <c r="S70" s="94"/>
      <c r="T70" s="180" t="s">
        <v>256</v>
      </c>
    </row>
    <row r="71" spans="1:39" ht="15.75" hidden="1" customHeight="1" outlineLevel="1">
      <c r="A71" s="525" t="s">
        <v>257</v>
      </c>
      <c r="B71" s="526"/>
      <c r="C71" s="526"/>
      <c r="D71" s="526"/>
      <c r="E71" s="537" t="s">
        <v>258</v>
      </c>
      <c r="F71" s="537"/>
      <c r="G71" s="569"/>
      <c r="H71" s="569"/>
      <c r="I71" s="538" t="s">
        <v>259</v>
      </c>
      <c r="J71" s="538"/>
      <c r="K71" s="538"/>
      <c r="L71" s="538"/>
      <c r="M71" s="538"/>
      <c r="N71" s="538"/>
      <c r="O71" s="538"/>
      <c r="P71" s="539"/>
      <c r="Q71" s="97"/>
      <c r="R71" s="36"/>
      <c r="S71" s="94"/>
      <c r="T71" s="647" t="s">
        <v>260</v>
      </c>
      <c r="U71" s="647"/>
      <c r="V71" s="647"/>
      <c r="W71" s="647"/>
      <c r="X71" s="647"/>
      <c r="Y71" s="647"/>
      <c r="Z71" s="647"/>
      <c r="AA71" s="647"/>
      <c r="AB71" s="647"/>
      <c r="AC71" s="647"/>
      <c r="AD71" s="647"/>
      <c r="AE71" s="647"/>
      <c r="AF71" s="95"/>
      <c r="AG71" s="95"/>
      <c r="AH71" s="95"/>
      <c r="AI71" s="95"/>
      <c r="AJ71" s="95"/>
      <c r="AK71" s="95"/>
      <c r="AL71" s="95"/>
      <c r="AM71" s="95"/>
    </row>
    <row r="72" spans="1:39" ht="15.75" hidden="1" outlineLevel="1">
      <c r="A72" s="525" t="s">
        <v>261</v>
      </c>
      <c r="B72" s="526"/>
      <c r="C72" s="526"/>
      <c r="D72" s="526"/>
      <c r="E72" s="537"/>
      <c r="F72" s="537"/>
      <c r="G72" s="537"/>
      <c r="H72" s="537"/>
      <c r="I72" s="537"/>
      <c r="J72" s="537"/>
      <c r="K72" s="537"/>
      <c r="L72" s="537"/>
      <c r="M72" s="537"/>
      <c r="N72" s="537"/>
      <c r="O72" s="537"/>
      <c r="P72" s="542"/>
      <c r="Q72" s="97"/>
      <c r="R72" s="36"/>
      <c r="S72" s="94"/>
      <c r="T72" s="647"/>
      <c r="U72" s="647"/>
      <c r="V72" s="647"/>
      <c r="W72" s="647"/>
      <c r="X72" s="647"/>
      <c r="Y72" s="647"/>
      <c r="Z72" s="647"/>
      <c r="AA72" s="647"/>
      <c r="AB72" s="647"/>
      <c r="AC72" s="647"/>
      <c r="AD72" s="647"/>
      <c r="AE72" s="647"/>
      <c r="AF72" s="95"/>
      <c r="AG72" s="95"/>
      <c r="AH72" s="95"/>
      <c r="AI72" s="95"/>
      <c r="AJ72" s="95"/>
      <c r="AK72" s="95"/>
      <c r="AL72" s="95"/>
      <c r="AM72" s="95"/>
    </row>
    <row r="73" spans="1:39" ht="15.75" hidden="1" outlineLevel="1">
      <c r="A73" s="525" t="s">
        <v>262</v>
      </c>
      <c r="B73" s="526"/>
      <c r="C73" s="526"/>
      <c r="D73" s="526"/>
      <c r="E73" s="570"/>
      <c r="F73" s="570"/>
      <c r="G73" s="571"/>
      <c r="H73" s="571"/>
      <c r="I73" s="571"/>
      <c r="J73" s="571"/>
      <c r="K73" s="571"/>
      <c r="L73" s="571"/>
      <c r="M73" s="571"/>
      <c r="N73" s="571"/>
      <c r="O73" s="571"/>
      <c r="P73" s="572"/>
      <c r="Q73" s="97"/>
      <c r="R73" s="36"/>
      <c r="S73" s="94"/>
      <c r="T73" s="180" t="s">
        <v>263</v>
      </c>
    </row>
    <row r="74" spans="1:39" s="97" customFormat="1" ht="15.75" hidden="1" customHeight="1" outlineLevel="1">
      <c r="A74" s="609" t="s">
        <v>264</v>
      </c>
      <c r="B74" s="610"/>
      <c r="C74" s="610"/>
      <c r="D74" s="610"/>
      <c r="E74" s="527"/>
      <c r="F74" s="528"/>
      <c r="G74" s="528"/>
      <c r="H74" s="528"/>
      <c r="I74" s="528"/>
      <c r="J74" s="528"/>
      <c r="K74" s="528"/>
      <c r="L74" s="528"/>
      <c r="M74" s="528"/>
      <c r="N74" s="528"/>
      <c r="O74" s="528"/>
      <c r="P74" s="529"/>
      <c r="Q74" s="233" t="s">
        <v>245</v>
      </c>
      <c r="S74" s="98"/>
      <c r="T74" s="100"/>
    </row>
    <row r="75" spans="1:39" s="97" customFormat="1" ht="15.75" hidden="1" customHeight="1" outlineLevel="1">
      <c r="A75" s="609"/>
      <c r="B75" s="610"/>
      <c r="C75" s="610"/>
      <c r="D75" s="610"/>
      <c r="E75" s="573"/>
      <c r="F75" s="574"/>
      <c r="G75" s="574"/>
      <c r="H75" s="574"/>
      <c r="I75" s="574"/>
      <c r="J75" s="574"/>
      <c r="K75" s="574"/>
      <c r="L75" s="574"/>
      <c r="M75" s="574"/>
      <c r="N75" s="574"/>
      <c r="O75" s="574"/>
      <c r="P75" s="575"/>
      <c r="Q75" s="124" t="s">
        <v>242</v>
      </c>
      <c r="S75" s="98"/>
      <c r="T75" s="100"/>
    </row>
    <row r="76" spans="1:39" s="97" customFormat="1" ht="15.75" hidden="1" customHeight="1" outlineLevel="1">
      <c r="A76" s="609"/>
      <c r="B76" s="610"/>
      <c r="C76" s="610"/>
      <c r="D76" s="610"/>
      <c r="E76" s="530"/>
      <c r="F76" s="531"/>
      <c r="G76" s="531"/>
      <c r="H76" s="531"/>
      <c r="I76" s="531"/>
      <c r="J76" s="531"/>
      <c r="K76" s="531"/>
      <c r="L76" s="531"/>
      <c r="M76" s="531"/>
      <c r="N76" s="531"/>
      <c r="O76" s="531"/>
      <c r="P76" s="532"/>
      <c r="S76" s="98"/>
      <c r="T76" s="100"/>
    </row>
    <row r="77" spans="1:39" ht="15.75" hidden="1" outlineLevel="1">
      <c r="A77" s="525" t="s">
        <v>265</v>
      </c>
      <c r="B77" s="526"/>
      <c r="C77" s="526"/>
      <c r="D77" s="526"/>
      <c r="E77" s="537"/>
      <c r="F77" s="537"/>
      <c r="G77" s="537"/>
      <c r="H77" s="537"/>
      <c r="I77" s="537"/>
      <c r="J77" s="537"/>
      <c r="K77" s="537"/>
      <c r="L77" s="537"/>
      <c r="M77" s="537"/>
      <c r="N77" s="537"/>
      <c r="O77" s="537"/>
      <c r="P77" s="542"/>
      <c r="Q77" s="97"/>
      <c r="R77" s="36"/>
      <c r="S77" s="94"/>
      <c r="T77" s="180"/>
    </row>
    <row r="78" spans="1:39" ht="15.95" hidden="1" customHeight="1" outlineLevel="1" thickBot="1">
      <c r="A78" s="576" t="s">
        <v>266</v>
      </c>
      <c r="B78" s="577"/>
      <c r="C78" s="577"/>
      <c r="D78" s="577"/>
      <c r="E78" s="564" t="s">
        <v>95</v>
      </c>
      <c r="F78" s="564"/>
      <c r="G78" s="556"/>
      <c r="H78" s="556"/>
      <c r="I78" s="556"/>
      <c r="J78" s="556"/>
      <c r="K78" s="556"/>
      <c r="L78" s="556"/>
      <c r="M78" s="556"/>
      <c r="N78" s="556"/>
      <c r="O78" s="556"/>
      <c r="P78" s="557"/>
      <c r="Q78" s="233" t="s">
        <v>96</v>
      </c>
      <c r="R78" s="36"/>
      <c r="S78" s="94"/>
      <c r="T78" s="647" t="s">
        <v>267</v>
      </c>
      <c r="U78" s="647"/>
      <c r="V78" s="647"/>
      <c r="W78" s="647"/>
      <c r="X78" s="647"/>
      <c r="Y78" s="647"/>
      <c r="Z78" s="647"/>
      <c r="AA78" s="647"/>
      <c r="AB78" s="647"/>
      <c r="AC78" s="647"/>
      <c r="AD78" s="647"/>
      <c r="AE78" s="647"/>
      <c r="AF78" s="95"/>
      <c r="AG78" s="95"/>
      <c r="AH78" s="95"/>
    </row>
    <row r="79" spans="1:39" collapsed="1">
      <c r="A79" s="193" t="str">
        <f>"Block "&amp; (AG80)</f>
        <v>Block 2 LETS</v>
      </c>
      <c r="Q79" s="97"/>
      <c r="R79" s="36"/>
      <c r="S79" s="94"/>
      <c r="T79" s="647"/>
      <c r="U79" s="647"/>
      <c r="V79" s="647"/>
      <c r="W79" s="647"/>
      <c r="X79" s="647"/>
      <c r="Y79" s="647"/>
      <c r="Z79" s="647"/>
      <c r="AA79" s="647"/>
      <c r="AB79" s="647"/>
      <c r="AC79" s="647"/>
      <c r="AD79" s="647"/>
      <c r="AE79" s="647"/>
      <c r="AF79" s="95"/>
      <c r="AG79" s="95"/>
      <c r="AH79" s="95"/>
    </row>
    <row r="80" spans="1:39" ht="14.65" hidden="1" outlineLevel="1" thickBot="1">
      <c r="A80" s="192" t="s">
        <v>268</v>
      </c>
      <c r="Q80" s="97"/>
      <c r="R80" s="36"/>
      <c r="S80" s="94"/>
      <c r="T80" s="647"/>
      <c r="U80" s="647"/>
      <c r="V80" s="647"/>
      <c r="W80" s="647"/>
      <c r="X80" s="647"/>
      <c r="Y80" s="647"/>
      <c r="Z80" s="647"/>
      <c r="AA80" s="647"/>
      <c r="AB80" s="647"/>
      <c r="AC80" s="647"/>
      <c r="AD80" s="647"/>
      <c r="AE80" s="647"/>
      <c r="AF80" s="95"/>
      <c r="AG80" s="195" t="s">
        <v>280</v>
      </c>
      <c r="AH80" s="95"/>
    </row>
    <row r="81" spans="1:39" ht="15.75" hidden="1" outlineLevel="1">
      <c r="A81" s="558" t="s">
        <v>270</v>
      </c>
      <c r="B81" s="559"/>
      <c r="C81" s="559"/>
      <c r="D81" s="559"/>
      <c r="E81" s="565"/>
      <c r="F81" s="565"/>
      <c r="G81" s="565"/>
      <c r="H81" s="565"/>
      <c r="I81" s="565"/>
      <c r="J81" s="565"/>
      <c r="K81" s="565"/>
      <c r="L81" s="565"/>
      <c r="M81" s="565"/>
      <c r="N81" s="565"/>
      <c r="O81" s="565"/>
      <c r="P81" s="566"/>
      <c r="Q81" s="233" t="s">
        <v>245</v>
      </c>
      <c r="R81" s="36"/>
      <c r="S81" s="94"/>
      <c r="T81" s="194" t="s">
        <v>252</v>
      </c>
    </row>
    <row r="82" spans="1:39" ht="15.75" hidden="1" customHeight="1" outlineLevel="1">
      <c r="A82" s="540" t="s">
        <v>271</v>
      </c>
      <c r="B82" s="541"/>
      <c r="C82" s="541"/>
      <c r="D82" s="541"/>
      <c r="E82" s="537"/>
      <c r="F82" s="537"/>
      <c r="G82" s="537"/>
      <c r="H82" s="537"/>
      <c r="I82" s="537"/>
      <c r="J82" s="537"/>
      <c r="K82" s="537"/>
      <c r="L82" s="537"/>
      <c r="M82" s="537"/>
      <c r="N82" s="537"/>
      <c r="O82" s="537"/>
      <c r="P82" s="542"/>
      <c r="Q82" s="233" t="s">
        <v>245</v>
      </c>
      <c r="R82" s="36"/>
      <c r="S82" s="94"/>
      <c r="T82" s="180"/>
    </row>
    <row r="83" spans="1:39" ht="15.75" hidden="1" customHeight="1" outlineLevel="1">
      <c r="A83" s="540"/>
      <c r="B83" s="541"/>
      <c r="C83" s="541"/>
      <c r="D83" s="541"/>
      <c r="E83" s="537"/>
      <c r="F83" s="537"/>
      <c r="G83" s="537"/>
      <c r="H83" s="537"/>
      <c r="I83" s="537"/>
      <c r="J83" s="537"/>
      <c r="K83" s="537"/>
      <c r="L83" s="537"/>
      <c r="M83" s="537"/>
      <c r="N83" s="537"/>
      <c r="O83" s="537"/>
      <c r="P83" s="542"/>
      <c r="Q83" s="124" t="s">
        <v>242</v>
      </c>
      <c r="R83" s="36"/>
      <c r="S83" s="94"/>
      <c r="T83" s="180"/>
    </row>
    <row r="84" spans="1:39" ht="15.75" hidden="1" customHeight="1" outlineLevel="1">
      <c r="A84" s="540"/>
      <c r="B84" s="541"/>
      <c r="C84" s="541"/>
      <c r="D84" s="541"/>
      <c r="E84" s="537"/>
      <c r="F84" s="537"/>
      <c r="G84" s="537"/>
      <c r="H84" s="537"/>
      <c r="I84" s="537"/>
      <c r="J84" s="537"/>
      <c r="K84" s="537"/>
      <c r="L84" s="537"/>
      <c r="M84" s="537"/>
      <c r="N84" s="537"/>
      <c r="O84" s="537"/>
      <c r="P84" s="542"/>
      <c r="Q84" s="97"/>
      <c r="R84" s="36"/>
      <c r="S84" s="94"/>
      <c r="T84" s="180"/>
    </row>
    <row r="85" spans="1:39" ht="16.350000000000001" hidden="1" customHeight="1" outlineLevel="1">
      <c r="A85" s="525" t="s">
        <v>272</v>
      </c>
      <c r="B85" s="526"/>
      <c r="C85" s="526"/>
      <c r="D85" s="526"/>
      <c r="E85" s="537"/>
      <c r="F85" s="537"/>
      <c r="G85" s="537"/>
      <c r="H85" s="537"/>
      <c r="I85" s="538" t="s">
        <v>273</v>
      </c>
      <c r="J85" s="538"/>
      <c r="K85" s="538"/>
      <c r="L85" s="538"/>
      <c r="M85" s="538"/>
      <c r="N85" s="538"/>
      <c r="O85" s="538"/>
      <c r="P85" s="539"/>
      <c r="Q85" s="97"/>
      <c r="R85" s="36"/>
      <c r="S85" s="94"/>
      <c r="T85" s="777" t="s">
        <v>274</v>
      </c>
      <c r="U85" s="777"/>
      <c r="V85" s="777"/>
      <c r="W85" s="777"/>
      <c r="X85" s="777"/>
      <c r="Y85" s="777"/>
      <c r="Z85" s="777"/>
      <c r="AA85" s="777"/>
      <c r="AB85" s="777"/>
      <c r="AC85" s="777"/>
      <c r="AD85" s="777"/>
      <c r="AE85" s="777"/>
      <c r="AF85" s="236"/>
      <c r="AG85" s="236"/>
      <c r="AH85" s="236"/>
      <c r="AI85" s="236"/>
      <c r="AJ85" s="236"/>
      <c r="AK85" s="236"/>
      <c r="AL85" s="236"/>
      <c r="AM85" s="236"/>
    </row>
    <row r="86" spans="1:39" ht="15.75" hidden="1" customHeight="1" outlineLevel="1">
      <c r="A86" s="540" t="s">
        <v>275</v>
      </c>
      <c r="B86" s="541"/>
      <c r="C86" s="541"/>
      <c r="D86" s="541"/>
      <c r="E86" s="537"/>
      <c r="F86" s="537"/>
      <c r="G86" s="537"/>
      <c r="H86" s="537"/>
      <c r="I86" s="537"/>
      <c r="J86" s="537"/>
      <c r="K86" s="537"/>
      <c r="L86" s="537"/>
      <c r="M86" s="537"/>
      <c r="N86" s="537"/>
      <c r="O86" s="537"/>
      <c r="P86" s="542"/>
      <c r="Q86" s="233" t="s">
        <v>245</v>
      </c>
      <c r="R86" s="36"/>
      <c r="S86" s="94"/>
      <c r="T86" s="777"/>
      <c r="U86" s="777"/>
      <c r="V86" s="777"/>
      <c r="W86" s="777"/>
      <c r="X86" s="777"/>
      <c r="Y86" s="777"/>
      <c r="Z86" s="777"/>
      <c r="AA86" s="777"/>
      <c r="AB86" s="777"/>
      <c r="AC86" s="777"/>
      <c r="AD86" s="777"/>
      <c r="AE86" s="777"/>
      <c r="AF86" s="236"/>
      <c r="AG86" s="236"/>
      <c r="AH86" s="236"/>
      <c r="AI86" s="236"/>
      <c r="AJ86" s="236"/>
      <c r="AK86" s="236"/>
      <c r="AL86" s="236"/>
      <c r="AM86" s="236"/>
    </row>
    <row r="87" spans="1:39" ht="15.75" hidden="1" customHeight="1" outlineLevel="1">
      <c r="A87" s="540"/>
      <c r="B87" s="541"/>
      <c r="C87" s="541"/>
      <c r="D87" s="541"/>
      <c r="E87" s="537"/>
      <c r="F87" s="537"/>
      <c r="G87" s="537"/>
      <c r="H87" s="537"/>
      <c r="I87" s="537"/>
      <c r="J87" s="537"/>
      <c r="K87" s="537"/>
      <c r="L87" s="537"/>
      <c r="M87" s="537"/>
      <c r="N87" s="537"/>
      <c r="O87" s="537"/>
      <c r="P87" s="542"/>
      <c r="Q87" s="97"/>
      <c r="R87" s="36"/>
      <c r="S87" s="94"/>
      <c r="T87" s="180"/>
    </row>
    <row r="88" spans="1:39" ht="15.75" hidden="1" outlineLevel="1">
      <c r="A88" s="543" t="s">
        <v>276</v>
      </c>
      <c r="B88" s="544"/>
      <c r="C88" s="544"/>
      <c r="D88" s="545"/>
      <c r="E88" s="79" t="s">
        <v>95</v>
      </c>
      <c r="F88" s="552" t="str">
        <f>IF(E88="Yes","Please state below how the TOC was defined"," ")</f>
        <v xml:space="preserve"> </v>
      </c>
      <c r="G88" s="552"/>
      <c r="H88" s="552"/>
      <c r="I88" s="552"/>
      <c r="J88" s="552"/>
      <c r="K88" s="552"/>
      <c r="L88" s="552"/>
      <c r="M88" s="552"/>
      <c r="N88" s="552"/>
      <c r="O88" s="552"/>
      <c r="P88" s="553"/>
      <c r="Q88" s="233" t="s">
        <v>96</v>
      </c>
      <c r="R88" s="36"/>
      <c r="S88" s="94"/>
      <c r="T88" s="180" t="s">
        <v>277</v>
      </c>
    </row>
    <row r="89" spans="1:39" s="97" customFormat="1" ht="15.75" hidden="1" customHeight="1" outlineLevel="1">
      <c r="A89" s="546"/>
      <c r="B89" s="547"/>
      <c r="C89" s="547"/>
      <c r="D89" s="548"/>
      <c r="E89" s="537"/>
      <c r="F89" s="537"/>
      <c r="G89" s="537"/>
      <c r="H89" s="537"/>
      <c r="I89" s="537"/>
      <c r="J89" s="537"/>
      <c r="K89" s="537"/>
      <c r="L89" s="537"/>
      <c r="M89" s="537"/>
      <c r="N89" s="537"/>
      <c r="O89" s="537"/>
      <c r="P89" s="542"/>
      <c r="Q89" s="233" t="s">
        <v>245</v>
      </c>
      <c r="S89" s="98"/>
      <c r="T89" s="100"/>
    </row>
    <row r="90" spans="1:39" s="97" customFormat="1" ht="15.75" hidden="1" customHeight="1" outlineLevel="1">
      <c r="A90" s="546"/>
      <c r="B90" s="547"/>
      <c r="C90" s="547"/>
      <c r="D90" s="548"/>
      <c r="E90" s="554"/>
      <c r="F90" s="554"/>
      <c r="G90" s="554"/>
      <c r="H90" s="554"/>
      <c r="I90" s="554"/>
      <c r="J90" s="554"/>
      <c r="K90" s="554"/>
      <c r="L90" s="554"/>
      <c r="M90" s="554"/>
      <c r="N90" s="554"/>
      <c r="O90" s="554"/>
      <c r="P90" s="555"/>
      <c r="Q90" s="124" t="s">
        <v>242</v>
      </c>
      <c r="S90" s="98"/>
      <c r="T90" s="100"/>
    </row>
    <row r="91" spans="1:39" s="97" customFormat="1" ht="15.75" hidden="1" customHeight="1" outlineLevel="1" thickBot="1">
      <c r="A91" s="549"/>
      <c r="B91" s="550"/>
      <c r="C91" s="550"/>
      <c r="D91" s="551"/>
      <c r="E91" s="556"/>
      <c r="F91" s="556"/>
      <c r="G91" s="556"/>
      <c r="H91" s="556"/>
      <c r="I91" s="556"/>
      <c r="J91" s="556"/>
      <c r="K91" s="556"/>
      <c r="L91" s="556"/>
      <c r="M91" s="556"/>
      <c r="N91" s="556"/>
      <c r="O91" s="556"/>
      <c r="P91" s="557"/>
      <c r="S91" s="98"/>
      <c r="T91" s="100"/>
    </row>
    <row r="92" spans="1:39" collapsed="1">
      <c r="A92" s="193" t="str">
        <f>"Block "&amp; (AG93)</f>
        <v>Block 3 SOL</v>
      </c>
      <c r="Q92" s="97"/>
      <c r="R92" s="36"/>
      <c r="S92" s="94"/>
      <c r="T92" s="194"/>
      <c r="AG92" s="195" t="s">
        <v>281</v>
      </c>
    </row>
    <row r="93" spans="1:39" ht="14.65" hidden="1" outlineLevel="1" thickBot="1">
      <c r="A93" s="192" t="s">
        <v>251</v>
      </c>
      <c r="Q93" s="97"/>
      <c r="R93" s="36"/>
      <c r="S93" s="94"/>
      <c r="T93" s="194" t="s">
        <v>252</v>
      </c>
      <c r="AG93" s="195" t="s">
        <v>282</v>
      </c>
    </row>
    <row r="94" spans="1:39" ht="16.350000000000001" hidden="1" outlineLevel="1">
      <c r="A94" s="558" t="s">
        <v>254</v>
      </c>
      <c r="B94" s="559"/>
      <c r="C94" s="559"/>
      <c r="D94" s="559"/>
      <c r="E94" s="620" t="s">
        <v>95</v>
      </c>
      <c r="F94" s="620"/>
      <c r="G94" s="624"/>
      <c r="H94" s="624"/>
      <c r="I94" s="562" t="s">
        <v>255</v>
      </c>
      <c r="J94" s="562"/>
      <c r="K94" s="562"/>
      <c r="L94" s="562"/>
      <c r="M94" s="562"/>
      <c r="N94" s="562"/>
      <c r="O94" s="562"/>
      <c r="P94" s="563"/>
      <c r="Q94" s="233" t="s">
        <v>96</v>
      </c>
      <c r="R94" s="36"/>
      <c r="S94" s="94"/>
      <c r="T94" s="180" t="s">
        <v>256</v>
      </c>
    </row>
    <row r="95" spans="1:39" ht="15.75" hidden="1" customHeight="1" outlineLevel="1">
      <c r="A95" s="525" t="s">
        <v>257</v>
      </c>
      <c r="B95" s="526"/>
      <c r="C95" s="526"/>
      <c r="D95" s="526"/>
      <c r="E95" s="537" t="s">
        <v>258</v>
      </c>
      <c r="F95" s="537"/>
      <c r="G95" s="569"/>
      <c r="H95" s="569"/>
      <c r="I95" s="538" t="s">
        <v>259</v>
      </c>
      <c r="J95" s="538"/>
      <c r="K95" s="538"/>
      <c r="L95" s="538"/>
      <c r="M95" s="538"/>
      <c r="N95" s="538"/>
      <c r="O95" s="538"/>
      <c r="P95" s="539"/>
      <c r="Q95" s="97"/>
      <c r="R95" s="36"/>
      <c r="S95" s="94"/>
      <c r="T95" s="647" t="s">
        <v>260</v>
      </c>
      <c r="U95" s="647"/>
      <c r="V95" s="647"/>
      <c r="W95" s="647"/>
      <c r="X95" s="647"/>
      <c r="Y95" s="647"/>
      <c r="Z95" s="647"/>
      <c r="AA95" s="647"/>
      <c r="AB95" s="647"/>
      <c r="AC95" s="647"/>
      <c r="AD95" s="647"/>
      <c r="AE95" s="647"/>
      <c r="AF95" s="95"/>
      <c r="AG95" s="95"/>
      <c r="AH95" s="95"/>
      <c r="AI95" s="95"/>
      <c r="AJ95" s="95"/>
      <c r="AK95" s="95"/>
      <c r="AL95" s="95"/>
      <c r="AM95" s="95"/>
    </row>
    <row r="96" spans="1:39" ht="15.75" hidden="1" outlineLevel="1">
      <c r="A96" s="525" t="s">
        <v>261</v>
      </c>
      <c r="B96" s="526"/>
      <c r="C96" s="526"/>
      <c r="D96" s="526"/>
      <c r="E96" s="537"/>
      <c r="F96" s="537"/>
      <c r="G96" s="537"/>
      <c r="H96" s="537"/>
      <c r="I96" s="537"/>
      <c r="J96" s="537"/>
      <c r="K96" s="537"/>
      <c r="L96" s="537"/>
      <c r="M96" s="537"/>
      <c r="N96" s="537"/>
      <c r="O96" s="537"/>
      <c r="P96" s="542"/>
      <c r="Q96" s="97"/>
      <c r="R96" s="36"/>
      <c r="S96" s="94"/>
      <c r="T96" s="647"/>
      <c r="U96" s="647"/>
      <c r="V96" s="647"/>
      <c r="W96" s="647"/>
      <c r="X96" s="647"/>
      <c r="Y96" s="647"/>
      <c r="Z96" s="647"/>
      <c r="AA96" s="647"/>
      <c r="AB96" s="647"/>
      <c r="AC96" s="647"/>
      <c r="AD96" s="647"/>
      <c r="AE96" s="647"/>
      <c r="AF96" s="95"/>
      <c r="AG96" s="95"/>
      <c r="AH96" s="95"/>
      <c r="AI96" s="95"/>
      <c r="AJ96" s="95"/>
      <c r="AK96" s="95"/>
      <c r="AL96" s="95"/>
      <c r="AM96" s="95"/>
    </row>
    <row r="97" spans="1:39" ht="15.75" hidden="1" outlineLevel="1">
      <c r="A97" s="525" t="s">
        <v>262</v>
      </c>
      <c r="B97" s="526"/>
      <c r="C97" s="526"/>
      <c r="D97" s="526"/>
      <c r="E97" s="570"/>
      <c r="F97" s="570"/>
      <c r="G97" s="571"/>
      <c r="H97" s="571"/>
      <c r="I97" s="571"/>
      <c r="J97" s="571"/>
      <c r="K97" s="571"/>
      <c r="L97" s="571"/>
      <c r="M97" s="571"/>
      <c r="N97" s="571"/>
      <c r="O97" s="571"/>
      <c r="P97" s="572"/>
      <c r="Q97" s="97"/>
      <c r="R97" s="36"/>
      <c r="S97" s="94"/>
      <c r="T97" s="180" t="s">
        <v>263</v>
      </c>
    </row>
    <row r="98" spans="1:39" s="97" customFormat="1" ht="15.75" hidden="1" customHeight="1" outlineLevel="1">
      <c r="A98" s="609" t="s">
        <v>264</v>
      </c>
      <c r="B98" s="610"/>
      <c r="C98" s="610"/>
      <c r="D98" s="610"/>
      <c r="E98" s="527"/>
      <c r="F98" s="528"/>
      <c r="G98" s="528"/>
      <c r="H98" s="528"/>
      <c r="I98" s="528"/>
      <c r="J98" s="528"/>
      <c r="K98" s="528"/>
      <c r="L98" s="528"/>
      <c r="M98" s="528"/>
      <c r="N98" s="528"/>
      <c r="O98" s="528"/>
      <c r="P98" s="529"/>
      <c r="Q98" s="233" t="s">
        <v>245</v>
      </c>
      <c r="S98" s="98"/>
      <c r="T98" s="100"/>
    </row>
    <row r="99" spans="1:39" s="97" customFormat="1" ht="15.75" hidden="1" customHeight="1" outlineLevel="1">
      <c r="A99" s="609"/>
      <c r="B99" s="610"/>
      <c r="C99" s="610"/>
      <c r="D99" s="610"/>
      <c r="E99" s="573"/>
      <c r="F99" s="574"/>
      <c r="G99" s="574"/>
      <c r="H99" s="574"/>
      <c r="I99" s="574"/>
      <c r="J99" s="574"/>
      <c r="K99" s="574"/>
      <c r="L99" s="574"/>
      <c r="M99" s="574"/>
      <c r="N99" s="574"/>
      <c r="O99" s="574"/>
      <c r="P99" s="575"/>
      <c r="Q99" s="124" t="s">
        <v>242</v>
      </c>
      <c r="S99" s="98"/>
      <c r="T99" s="100"/>
    </row>
    <row r="100" spans="1:39" s="97" customFormat="1" ht="15.75" hidden="1" customHeight="1" outlineLevel="1">
      <c r="A100" s="609"/>
      <c r="B100" s="610"/>
      <c r="C100" s="610"/>
      <c r="D100" s="610"/>
      <c r="E100" s="530"/>
      <c r="F100" s="531"/>
      <c r="G100" s="531"/>
      <c r="H100" s="531"/>
      <c r="I100" s="531"/>
      <c r="J100" s="531"/>
      <c r="K100" s="531"/>
      <c r="L100" s="531"/>
      <c r="M100" s="531"/>
      <c r="N100" s="531"/>
      <c r="O100" s="531"/>
      <c r="P100" s="532"/>
      <c r="S100" s="98"/>
      <c r="T100" s="100"/>
    </row>
    <row r="101" spans="1:39" ht="15.75" hidden="1" outlineLevel="1">
      <c r="A101" s="525" t="s">
        <v>265</v>
      </c>
      <c r="B101" s="526"/>
      <c r="C101" s="526"/>
      <c r="D101" s="526"/>
      <c r="E101" s="537"/>
      <c r="F101" s="537"/>
      <c r="G101" s="537"/>
      <c r="H101" s="537"/>
      <c r="I101" s="537"/>
      <c r="J101" s="537"/>
      <c r="K101" s="537"/>
      <c r="L101" s="537"/>
      <c r="M101" s="537"/>
      <c r="N101" s="537"/>
      <c r="O101" s="537"/>
      <c r="P101" s="542"/>
      <c r="Q101" s="97"/>
      <c r="R101" s="36"/>
      <c r="S101" s="94"/>
      <c r="T101" s="180"/>
    </row>
    <row r="102" spans="1:39" ht="15.95" hidden="1" customHeight="1" outlineLevel="1" thickBot="1">
      <c r="A102" s="576" t="s">
        <v>266</v>
      </c>
      <c r="B102" s="577"/>
      <c r="C102" s="577"/>
      <c r="D102" s="577"/>
      <c r="E102" s="564" t="s">
        <v>95</v>
      </c>
      <c r="F102" s="564"/>
      <c r="G102" s="556"/>
      <c r="H102" s="556"/>
      <c r="I102" s="556"/>
      <c r="J102" s="556"/>
      <c r="K102" s="556"/>
      <c r="L102" s="556"/>
      <c r="M102" s="556"/>
      <c r="N102" s="556"/>
      <c r="O102" s="556"/>
      <c r="P102" s="557"/>
      <c r="Q102" s="233" t="s">
        <v>96</v>
      </c>
      <c r="R102" s="36"/>
      <c r="S102" s="94"/>
      <c r="T102" s="647" t="s">
        <v>267</v>
      </c>
      <c r="U102" s="647"/>
      <c r="V102" s="647"/>
      <c r="W102" s="647"/>
      <c r="X102" s="647"/>
      <c r="Y102" s="647"/>
      <c r="Z102" s="647"/>
      <c r="AA102" s="647"/>
      <c r="AB102" s="647"/>
      <c r="AC102" s="647"/>
      <c r="AD102" s="647"/>
      <c r="AE102" s="647"/>
      <c r="AF102" s="95"/>
      <c r="AG102" s="95"/>
      <c r="AH102" s="95"/>
    </row>
    <row r="103" spans="1:39" collapsed="1">
      <c r="A103" s="193" t="str">
        <f>"Block "&amp; (AG104)</f>
        <v>Block 3 LETS</v>
      </c>
      <c r="Q103" s="97"/>
      <c r="R103" s="36"/>
      <c r="S103" s="94"/>
      <c r="T103" s="647"/>
      <c r="U103" s="647"/>
      <c r="V103" s="647"/>
      <c r="W103" s="647"/>
      <c r="X103" s="647"/>
      <c r="Y103" s="647"/>
      <c r="Z103" s="647"/>
      <c r="AA103" s="647"/>
      <c r="AB103" s="647"/>
      <c r="AC103" s="647"/>
      <c r="AD103" s="647"/>
      <c r="AE103" s="647"/>
      <c r="AF103" s="95"/>
      <c r="AG103" s="95"/>
      <c r="AH103" s="95"/>
    </row>
    <row r="104" spans="1:39" ht="14.65" hidden="1" outlineLevel="1" thickBot="1">
      <c r="A104" s="192" t="s">
        <v>268</v>
      </c>
      <c r="Q104" s="97"/>
      <c r="R104" s="36"/>
      <c r="S104" s="94"/>
      <c r="T104" s="647"/>
      <c r="U104" s="647"/>
      <c r="V104" s="647"/>
      <c r="W104" s="647"/>
      <c r="X104" s="647"/>
      <c r="Y104" s="647"/>
      <c r="Z104" s="647"/>
      <c r="AA104" s="647"/>
      <c r="AB104" s="647"/>
      <c r="AC104" s="647"/>
      <c r="AD104" s="647"/>
      <c r="AE104" s="647"/>
      <c r="AF104" s="95"/>
      <c r="AG104" s="195" t="s">
        <v>283</v>
      </c>
      <c r="AH104" s="95"/>
    </row>
    <row r="105" spans="1:39" ht="15.75" hidden="1" outlineLevel="1">
      <c r="A105" s="558" t="s">
        <v>270</v>
      </c>
      <c r="B105" s="559"/>
      <c r="C105" s="559"/>
      <c r="D105" s="559"/>
      <c r="E105" s="565"/>
      <c r="F105" s="565"/>
      <c r="G105" s="565"/>
      <c r="H105" s="565"/>
      <c r="I105" s="565"/>
      <c r="J105" s="565"/>
      <c r="K105" s="565"/>
      <c r="L105" s="565"/>
      <c r="M105" s="565"/>
      <c r="N105" s="565"/>
      <c r="O105" s="565"/>
      <c r="P105" s="566"/>
      <c r="Q105" s="233" t="s">
        <v>245</v>
      </c>
      <c r="R105" s="36"/>
      <c r="S105" s="94"/>
      <c r="T105" s="194" t="s">
        <v>252</v>
      </c>
    </row>
    <row r="106" spans="1:39" s="97" customFormat="1" ht="15.75" hidden="1" customHeight="1" outlineLevel="1">
      <c r="A106" s="567" t="s">
        <v>271</v>
      </c>
      <c r="B106" s="568"/>
      <c r="C106" s="568"/>
      <c r="D106" s="568"/>
      <c r="E106" s="537"/>
      <c r="F106" s="537"/>
      <c r="G106" s="537"/>
      <c r="H106" s="537"/>
      <c r="I106" s="537"/>
      <c r="J106" s="537"/>
      <c r="K106" s="537"/>
      <c r="L106" s="537"/>
      <c r="M106" s="537"/>
      <c r="N106" s="537"/>
      <c r="O106" s="537"/>
      <c r="P106" s="542"/>
      <c r="Q106" s="233" t="s">
        <v>245</v>
      </c>
      <c r="S106" s="98"/>
      <c r="T106" s="100"/>
    </row>
    <row r="107" spans="1:39" s="97" customFormat="1" ht="15.75" hidden="1" customHeight="1" outlineLevel="1">
      <c r="A107" s="567"/>
      <c r="B107" s="568"/>
      <c r="C107" s="568"/>
      <c r="D107" s="568"/>
      <c r="E107" s="537"/>
      <c r="F107" s="537"/>
      <c r="G107" s="537"/>
      <c r="H107" s="537"/>
      <c r="I107" s="537"/>
      <c r="J107" s="537"/>
      <c r="K107" s="537"/>
      <c r="L107" s="537"/>
      <c r="M107" s="537"/>
      <c r="N107" s="537"/>
      <c r="O107" s="537"/>
      <c r="P107" s="542"/>
      <c r="Q107" s="124" t="s">
        <v>242</v>
      </c>
      <c r="S107" s="98"/>
      <c r="T107" s="100"/>
    </row>
    <row r="108" spans="1:39" s="97" customFormat="1" ht="15.75" hidden="1" customHeight="1" outlineLevel="1">
      <c r="A108" s="567"/>
      <c r="B108" s="568"/>
      <c r="C108" s="568"/>
      <c r="D108" s="568"/>
      <c r="E108" s="537"/>
      <c r="F108" s="537"/>
      <c r="G108" s="537"/>
      <c r="H108" s="537"/>
      <c r="I108" s="537"/>
      <c r="J108" s="537"/>
      <c r="K108" s="537"/>
      <c r="L108" s="537"/>
      <c r="M108" s="537"/>
      <c r="N108" s="537"/>
      <c r="O108" s="537"/>
      <c r="P108" s="542"/>
      <c r="S108" s="98"/>
      <c r="T108" s="100"/>
    </row>
    <row r="109" spans="1:39" ht="16.350000000000001" hidden="1" customHeight="1" outlineLevel="1">
      <c r="A109" s="525" t="s">
        <v>272</v>
      </c>
      <c r="B109" s="526"/>
      <c r="C109" s="526"/>
      <c r="D109" s="526"/>
      <c r="E109" s="537"/>
      <c r="F109" s="537"/>
      <c r="G109" s="537"/>
      <c r="H109" s="537"/>
      <c r="I109" s="538" t="s">
        <v>273</v>
      </c>
      <c r="J109" s="538"/>
      <c r="K109" s="538"/>
      <c r="L109" s="538"/>
      <c r="M109" s="538"/>
      <c r="N109" s="538"/>
      <c r="O109" s="538"/>
      <c r="P109" s="539"/>
      <c r="Q109" s="97"/>
      <c r="R109" s="36"/>
      <c r="S109" s="94"/>
      <c r="T109" s="777" t="s">
        <v>274</v>
      </c>
      <c r="U109" s="777"/>
      <c r="V109" s="777"/>
      <c r="W109" s="777"/>
      <c r="X109" s="777"/>
      <c r="Y109" s="777"/>
      <c r="Z109" s="777"/>
      <c r="AA109" s="777"/>
      <c r="AB109" s="777"/>
      <c r="AC109" s="777"/>
      <c r="AD109" s="777"/>
      <c r="AE109" s="777"/>
      <c r="AF109" s="236"/>
      <c r="AG109" s="236"/>
      <c r="AH109" s="236"/>
      <c r="AI109" s="236"/>
      <c r="AJ109" s="236"/>
      <c r="AK109" s="236"/>
      <c r="AL109" s="236"/>
      <c r="AM109" s="236"/>
    </row>
    <row r="110" spans="1:39" ht="15.75" hidden="1" customHeight="1" outlineLevel="1">
      <c r="A110" s="540" t="s">
        <v>275</v>
      </c>
      <c r="B110" s="541"/>
      <c r="C110" s="541"/>
      <c r="D110" s="541"/>
      <c r="E110" s="537"/>
      <c r="F110" s="537"/>
      <c r="G110" s="537"/>
      <c r="H110" s="537"/>
      <c r="I110" s="537"/>
      <c r="J110" s="537"/>
      <c r="K110" s="537"/>
      <c r="L110" s="537"/>
      <c r="M110" s="537"/>
      <c r="N110" s="537"/>
      <c r="O110" s="537"/>
      <c r="P110" s="542"/>
      <c r="Q110" s="233" t="s">
        <v>245</v>
      </c>
      <c r="R110" s="36"/>
      <c r="S110" s="94"/>
      <c r="T110" s="777"/>
      <c r="U110" s="777"/>
      <c r="V110" s="777"/>
      <c r="W110" s="777"/>
      <c r="X110" s="777"/>
      <c r="Y110" s="777"/>
      <c r="Z110" s="777"/>
      <c r="AA110" s="777"/>
      <c r="AB110" s="777"/>
      <c r="AC110" s="777"/>
      <c r="AD110" s="777"/>
      <c r="AE110" s="777"/>
      <c r="AF110" s="236"/>
      <c r="AG110" s="236"/>
      <c r="AH110" s="236"/>
      <c r="AI110" s="236"/>
      <c r="AJ110" s="236"/>
      <c r="AK110" s="236"/>
      <c r="AL110" s="236"/>
      <c r="AM110" s="236"/>
    </row>
    <row r="111" spans="1:39" ht="15.75" hidden="1" customHeight="1" outlineLevel="1">
      <c r="A111" s="540"/>
      <c r="B111" s="541"/>
      <c r="C111" s="541"/>
      <c r="D111" s="541"/>
      <c r="E111" s="537"/>
      <c r="F111" s="537"/>
      <c r="G111" s="537"/>
      <c r="H111" s="537"/>
      <c r="I111" s="537"/>
      <c r="J111" s="537"/>
      <c r="K111" s="537"/>
      <c r="L111" s="537"/>
      <c r="M111" s="537"/>
      <c r="N111" s="537"/>
      <c r="O111" s="537"/>
      <c r="P111" s="542"/>
      <c r="Q111" s="97"/>
      <c r="R111" s="36"/>
      <c r="S111" s="94"/>
      <c r="T111" s="180"/>
    </row>
    <row r="112" spans="1:39" ht="15.75" hidden="1" outlineLevel="1">
      <c r="A112" s="543" t="s">
        <v>276</v>
      </c>
      <c r="B112" s="544"/>
      <c r="C112" s="544"/>
      <c r="D112" s="545"/>
      <c r="E112" s="79" t="s">
        <v>95</v>
      </c>
      <c r="F112" s="552" t="str">
        <f>IF(E112="Yes","Please state below how the TOC was defined"," ")</f>
        <v xml:space="preserve"> </v>
      </c>
      <c r="G112" s="552"/>
      <c r="H112" s="552"/>
      <c r="I112" s="552"/>
      <c r="J112" s="552"/>
      <c r="K112" s="552"/>
      <c r="L112" s="552"/>
      <c r="M112" s="552"/>
      <c r="N112" s="552"/>
      <c r="O112" s="552"/>
      <c r="P112" s="553"/>
      <c r="Q112" s="233" t="s">
        <v>96</v>
      </c>
      <c r="R112" s="36"/>
      <c r="S112" s="94"/>
      <c r="T112" s="180" t="s">
        <v>277</v>
      </c>
    </row>
    <row r="113" spans="1:39" s="97" customFormat="1" ht="15.75" hidden="1" customHeight="1" outlineLevel="1">
      <c r="A113" s="546"/>
      <c r="B113" s="547"/>
      <c r="C113" s="547"/>
      <c r="D113" s="548"/>
      <c r="E113" s="537"/>
      <c r="F113" s="537"/>
      <c r="G113" s="537"/>
      <c r="H113" s="537"/>
      <c r="I113" s="537"/>
      <c r="J113" s="537"/>
      <c r="K113" s="537"/>
      <c r="L113" s="537"/>
      <c r="M113" s="537"/>
      <c r="N113" s="537"/>
      <c r="O113" s="537"/>
      <c r="P113" s="542"/>
      <c r="Q113" s="233" t="s">
        <v>245</v>
      </c>
      <c r="S113" s="98"/>
      <c r="T113" s="100"/>
    </row>
    <row r="114" spans="1:39" s="97" customFormat="1" ht="15.75" hidden="1" customHeight="1" outlineLevel="1">
      <c r="A114" s="546"/>
      <c r="B114" s="547"/>
      <c r="C114" s="547"/>
      <c r="D114" s="548"/>
      <c r="E114" s="554"/>
      <c r="F114" s="554"/>
      <c r="G114" s="554"/>
      <c r="H114" s="554"/>
      <c r="I114" s="554"/>
      <c r="J114" s="554"/>
      <c r="K114" s="554"/>
      <c r="L114" s="554"/>
      <c r="M114" s="554"/>
      <c r="N114" s="554"/>
      <c r="O114" s="554"/>
      <c r="P114" s="555"/>
      <c r="Q114" s="124" t="s">
        <v>242</v>
      </c>
      <c r="S114" s="98"/>
      <c r="T114" s="100"/>
    </row>
    <row r="115" spans="1:39" s="97" customFormat="1" ht="15.75" hidden="1" customHeight="1" outlineLevel="1" thickBot="1">
      <c r="A115" s="549"/>
      <c r="B115" s="550"/>
      <c r="C115" s="550"/>
      <c r="D115" s="551"/>
      <c r="E115" s="556"/>
      <c r="F115" s="556"/>
      <c r="G115" s="556"/>
      <c r="H115" s="556"/>
      <c r="I115" s="556"/>
      <c r="J115" s="556"/>
      <c r="K115" s="556"/>
      <c r="L115" s="556"/>
      <c r="M115" s="556"/>
      <c r="N115" s="556"/>
      <c r="O115" s="556"/>
      <c r="P115" s="557"/>
      <c r="S115" s="98"/>
      <c r="T115" s="100"/>
    </row>
    <row r="116" spans="1:39" collapsed="1">
      <c r="A116" s="193" t="str">
        <f>"Block "&amp; (AG117)</f>
        <v>Block 4 SOL</v>
      </c>
      <c r="Q116" s="97"/>
      <c r="R116" s="36"/>
      <c r="S116" s="94"/>
      <c r="T116" s="194"/>
    </row>
    <row r="117" spans="1:39" ht="14.65" hidden="1" outlineLevel="1" thickBot="1">
      <c r="A117" s="192" t="s">
        <v>251</v>
      </c>
      <c r="Q117" s="97"/>
      <c r="R117" s="36"/>
      <c r="S117" s="94"/>
      <c r="T117" s="194" t="s">
        <v>252</v>
      </c>
      <c r="AG117" s="195" t="s">
        <v>284</v>
      </c>
    </row>
    <row r="118" spans="1:39" ht="16.350000000000001" hidden="1" outlineLevel="1">
      <c r="A118" s="558" t="s">
        <v>254</v>
      </c>
      <c r="B118" s="559"/>
      <c r="C118" s="559"/>
      <c r="D118" s="559"/>
      <c r="E118" s="560" t="s">
        <v>95</v>
      </c>
      <c r="F118" s="560"/>
      <c r="G118" s="561"/>
      <c r="H118" s="561"/>
      <c r="I118" s="562" t="s">
        <v>255</v>
      </c>
      <c r="J118" s="562"/>
      <c r="K118" s="562"/>
      <c r="L118" s="562"/>
      <c r="M118" s="562"/>
      <c r="N118" s="562"/>
      <c r="O118" s="562"/>
      <c r="P118" s="563"/>
      <c r="Q118" s="233" t="s">
        <v>96</v>
      </c>
      <c r="R118" s="36"/>
      <c r="S118" s="94"/>
      <c r="T118" s="180" t="s">
        <v>256</v>
      </c>
    </row>
    <row r="119" spans="1:39" ht="15.75" hidden="1" customHeight="1" outlineLevel="1">
      <c r="A119" s="525" t="s">
        <v>257</v>
      </c>
      <c r="B119" s="526"/>
      <c r="C119" s="526"/>
      <c r="D119" s="526"/>
      <c r="E119" s="537" t="s">
        <v>258</v>
      </c>
      <c r="F119" s="537"/>
      <c r="G119" s="569"/>
      <c r="H119" s="569"/>
      <c r="I119" s="538" t="s">
        <v>259</v>
      </c>
      <c r="J119" s="538"/>
      <c r="K119" s="538"/>
      <c r="L119" s="538"/>
      <c r="M119" s="538"/>
      <c r="N119" s="538"/>
      <c r="O119" s="538"/>
      <c r="P119" s="539"/>
      <c r="Q119" s="97"/>
      <c r="R119" s="36"/>
      <c r="S119" s="94"/>
      <c r="T119" s="647" t="s">
        <v>260</v>
      </c>
      <c r="U119" s="647"/>
      <c r="V119" s="647"/>
      <c r="W119" s="647"/>
      <c r="X119" s="647"/>
      <c r="Y119" s="647"/>
      <c r="Z119" s="647"/>
      <c r="AA119" s="647"/>
      <c r="AB119" s="647"/>
      <c r="AC119" s="647"/>
      <c r="AD119" s="647"/>
      <c r="AE119" s="647"/>
      <c r="AF119" s="95"/>
      <c r="AG119" s="95"/>
      <c r="AH119" s="95"/>
      <c r="AI119" s="95"/>
      <c r="AJ119" s="95"/>
      <c r="AK119" s="95"/>
      <c r="AL119" s="95"/>
      <c r="AM119" s="95"/>
    </row>
    <row r="120" spans="1:39" ht="15.75" hidden="1" outlineLevel="1">
      <c r="A120" s="525" t="s">
        <v>261</v>
      </c>
      <c r="B120" s="526"/>
      <c r="C120" s="526"/>
      <c r="D120" s="526"/>
      <c r="E120" s="537"/>
      <c r="F120" s="537"/>
      <c r="G120" s="537"/>
      <c r="H120" s="537"/>
      <c r="I120" s="537"/>
      <c r="J120" s="537"/>
      <c r="K120" s="537"/>
      <c r="L120" s="537"/>
      <c r="M120" s="537"/>
      <c r="N120" s="537"/>
      <c r="O120" s="537"/>
      <c r="P120" s="542"/>
      <c r="Q120" s="97"/>
      <c r="R120" s="36"/>
      <c r="S120" s="94"/>
      <c r="T120" s="647"/>
      <c r="U120" s="647"/>
      <c r="V120" s="647"/>
      <c r="W120" s="647"/>
      <c r="X120" s="647"/>
      <c r="Y120" s="647"/>
      <c r="Z120" s="647"/>
      <c r="AA120" s="647"/>
      <c r="AB120" s="647"/>
      <c r="AC120" s="647"/>
      <c r="AD120" s="647"/>
      <c r="AE120" s="647"/>
      <c r="AF120" s="95"/>
      <c r="AG120" s="95"/>
      <c r="AH120" s="95"/>
      <c r="AI120" s="95"/>
      <c r="AJ120" s="95"/>
      <c r="AK120" s="95"/>
      <c r="AL120" s="95"/>
      <c r="AM120" s="95"/>
    </row>
    <row r="121" spans="1:39" ht="15.75" hidden="1" outlineLevel="1">
      <c r="A121" s="525" t="s">
        <v>262</v>
      </c>
      <c r="B121" s="526"/>
      <c r="C121" s="526"/>
      <c r="D121" s="526"/>
      <c r="E121" s="570"/>
      <c r="F121" s="570"/>
      <c r="G121" s="571"/>
      <c r="H121" s="571"/>
      <c r="I121" s="571"/>
      <c r="J121" s="571"/>
      <c r="K121" s="571"/>
      <c r="L121" s="571"/>
      <c r="M121" s="571"/>
      <c r="N121" s="571"/>
      <c r="O121" s="571"/>
      <c r="P121" s="572"/>
      <c r="Q121" s="97"/>
      <c r="R121" s="36"/>
      <c r="S121" s="94"/>
      <c r="T121" s="180" t="s">
        <v>263</v>
      </c>
    </row>
    <row r="122" spans="1:39" s="97" customFormat="1" ht="15.75" hidden="1" customHeight="1" outlineLevel="1">
      <c r="A122" s="609" t="s">
        <v>264</v>
      </c>
      <c r="B122" s="610"/>
      <c r="C122" s="610"/>
      <c r="D122" s="610"/>
      <c r="E122" s="527"/>
      <c r="F122" s="528"/>
      <c r="G122" s="528"/>
      <c r="H122" s="528"/>
      <c r="I122" s="528"/>
      <c r="J122" s="528"/>
      <c r="K122" s="528"/>
      <c r="L122" s="528"/>
      <c r="M122" s="528"/>
      <c r="N122" s="528"/>
      <c r="O122" s="528"/>
      <c r="P122" s="529"/>
      <c r="Q122" s="233" t="s">
        <v>245</v>
      </c>
      <c r="S122" s="98"/>
      <c r="T122" s="100"/>
    </row>
    <row r="123" spans="1:39" s="97" customFormat="1" ht="15.75" hidden="1" customHeight="1" outlineLevel="1">
      <c r="A123" s="609"/>
      <c r="B123" s="610"/>
      <c r="C123" s="610"/>
      <c r="D123" s="610"/>
      <c r="E123" s="573"/>
      <c r="F123" s="574"/>
      <c r="G123" s="574"/>
      <c r="H123" s="574"/>
      <c r="I123" s="574"/>
      <c r="J123" s="574"/>
      <c r="K123" s="574"/>
      <c r="L123" s="574"/>
      <c r="M123" s="574"/>
      <c r="N123" s="574"/>
      <c r="O123" s="574"/>
      <c r="P123" s="575"/>
      <c r="Q123" s="124" t="s">
        <v>242</v>
      </c>
      <c r="S123" s="98"/>
      <c r="T123" s="100"/>
    </row>
    <row r="124" spans="1:39" s="97" customFormat="1" ht="15.75" hidden="1" customHeight="1" outlineLevel="1">
      <c r="A124" s="609"/>
      <c r="B124" s="610"/>
      <c r="C124" s="610"/>
      <c r="D124" s="610"/>
      <c r="E124" s="530"/>
      <c r="F124" s="531"/>
      <c r="G124" s="531"/>
      <c r="H124" s="531"/>
      <c r="I124" s="531"/>
      <c r="J124" s="531"/>
      <c r="K124" s="531"/>
      <c r="L124" s="531"/>
      <c r="M124" s="531"/>
      <c r="N124" s="531"/>
      <c r="O124" s="531"/>
      <c r="P124" s="532"/>
      <c r="S124" s="98"/>
      <c r="T124" s="100"/>
    </row>
    <row r="125" spans="1:39" ht="15.75" hidden="1" outlineLevel="1">
      <c r="A125" s="525" t="s">
        <v>265</v>
      </c>
      <c r="B125" s="526"/>
      <c r="C125" s="526"/>
      <c r="D125" s="526"/>
      <c r="E125" s="537"/>
      <c r="F125" s="537"/>
      <c r="G125" s="537"/>
      <c r="H125" s="537"/>
      <c r="I125" s="537"/>
      <c r="J125" s="537"/>
      <c r="K125" s="537"/>
      <c r="L125" s="537"/>
      <c r="M125" s="537"/>
      <c r="N125" s="537"/>
      <c r="O125" s="537"/>
      <c r="P125" s="542"/>
      <c r="Q125" s="97"/>
      <c r="R125" s="36"/>
      <c r="S125" s="94"/>
      <c r="T125" s="180"/>
    </row>
    <row r="126" spans="1:39" ht="15.95" hidden="1" customHeight="1" outlineLevel="1" thickBot="1">
      <c r="A126" s="576" t="s">
        <v>266</v>
      </c>
      <c r="B126" s="577"/>
      <c r="C126" s="577"/>
      <c r="D126" s="577"/>
      <c r="E126" s="564" t="s">
        <v>95</v>
      </c>
      <c r="F126" s="564"/>
      <c r="G126" s="556"/>
      <c r="H126" s="556"/>
      <c r="I126" s="556"/>
      <c r="J126" s="556"/>
      <c r="K126" s="556"/>
      <c r="L126" s="556"/>
      <c r="M126" s="556"/>
      <c r="N126" s="556"/>
      <c r="O126" s="556"/>
      <c r="P126" s="557"/>
      <c r="Q126" s="233" t="s">
        <v>96</v>
      </c>
      <c r="R126" s="36"/>
      <c r="S126" s="94"/>
      <c r="T126" s="194"/>
      <c r="AG126" s="95"/>
      <c r="AH126" s="95"/>
    </row>
    <row r="127" spans="1:39" collapsed="1">
      <c r="A127" s="193" t="str">
        <f>"Block "&amp; (AG128)</f>
        <v>Block 4 LETS</v>
      </c>
      <c r="H127" s="53"/>
      <c r="R127" s="36"/>
    </row>
    <row r="128" spans="1:39" ht="14.65" hidden="1" outlineLevel="1" thickBot="1">
      <c r="A128" s="192" t="s">
        <v>268</v>
      </c>
      <c r="Q128" s="97"/>
      <c r="R128" s="36"/>
      <c r="S128" s="94"/>
      <c r="AG128" s="195" t="s">
        <v>281</v>
      </c>
      <c r="AH128" s="95"/>
    </row>
    <row r="129" spans="1:39" ht="15.75" hidden="1" outlineLevel="1">
      <c r="A129" s="558" t="s">
        <v>270</v>
      </c>
      <c r="B129" s="559"/>
      <c r="C129" s="559"/>
      <c r="D129" s="559"/>
      <c r="E129" s="565"/>
      <c r="F129" s="565"/>
      <c r="G129" s="565"/>
      <c r="H129" s="565"/>
      <c r="I129" s="565"/>
      <c r="J129" s="565"/>
      <c r="K129" s="565"/>
      <c r="L129" s="565"/>
      <c r="M129" s="565"/>
      <c r="N129" s="565"/>
      <c r="O129" s="565"/>
      <c r="P129" s="566"/>
      <c r="Q129" s="233" t="s">
        <v>245</v>
      </c>
      <c r="R129" s="36"/>
      <c r="S129" s="94"/>
      <c r="T129" s="194" t="s">
        <v>252</v>
      </c>
    </row>
    <row r="130" spans="1:39" s="97" customFormat="1" ht="15.75" hidden="1" customHeight="1" outlineLevel="1">
      <c r="A130" s="567" t="s">
        <v>271</v>
      </c>
      <c r="B130" s="568"/>
      <c r="C130" s="568"/>
      <c r="D130" s="568"/>
      <c r="E130" s="537"/>
      <c r="F130" s="537"/>
      <c r="G130" s="537"/>
      <c r="H130" s="537"/>
      <c r="I130" s="537"/>
      <c r="J130" s="537"/>
      <c r="K130" s="537"/>
      <c r="L130" s="537"/>
      <c r="M130" s="537"/>
      <c r="N130" s="537"/>
      <c r="O130" s="537"/>
      <c r="P130" s="542"/>
      <c r="Q130" s="233" t="s">
        <v>245</v>
      </c>
      <c r="S130" s="98"/>
      <c r="T130" s="100"/>
    </row>
    <row r="131" spans="1:39" s="97" customFormat="1" ht="15.75" hidden="1" customHeight="1" outlineLevel="1">
      <c r="A131" s="567"/>
      <c r="B131" s="568"/>
      <c r="C131" s="568"/>
      <c r="D131" s="568"/>
      <c r="E131" s="537"/>
      <c r="F131" s="537"/>
      <c r="G131" s="537"/>
      <c r="H131" s="537"/>
      <c r="I131" s="537"/>
      <c r="J131" s="537"/>
      <c r="K131" s="537"/>
      <c r="L131" s="537"/>
      <c r="M131" s="537"/>
      <c r="N131" s="537"/>
      <c r="O131" s="537"/>
      <c r="P131" s="542"/>
      <c r="Q131" s="124" t="s">
        <v>242</v>
      </c>
      <c r="S131" s="98"/>
      <c r="T131" s="100"/>
    </row>
    <row r="132" spans="1:39" s="97" customFormat="1" ht="15.75" hidden="1" customHeight="1" outlineLevel="1">
      <c r="A132" s="567"/>
      <c r="B132" s="568"/>
      <c r="C132" s="568"/>
      <c r="D132" s="568"/>
      <c r="E132" s="537"/>
      <c r="F132" s="537"/>
      <c r="G132" s="537"/>
      <c r="H132" s="537"/>
      <c r="I132" s="537"/>
      <c r="J132" s="537"/>
      <c r="K132" s="537"/>
      <c r="L132" s="537"/>
      <c r="M132" s="537"/>
      <c r="N132" s="537"/>
      <c r="O132" s="537"/>
      <c r="P132" s="542"/>
      <c r="S132" s="98"/>
      <c r="T132" s="100"/>
    </row>
    <row r="133" spans="1:39" ht="16.350000000000001" hidden="1" customHeight="1" outlineLevel="1">
      <c r="A133" s="525" t="s">
        <v>272</v>
      </c>
      <c r="B133" s="526"/>
      <c r="C133" s="526"/>
      <c r="D133" s="526"/>
      <c r="E133" s="537"/>
      <c r="F133" s="537"/>
      <c r="G133" s="537"/>
      <c r="H133" s="537"/>
      <c r="I133" s="538" t="s">
        <v>273</v>
      </c>
      <c r="J133" s="538"/>
      <c r="K133" s="538"/>
      <c r="L133" s="538"/>
      <c r="M133" s="538"/>
      <c r="N133" s="538"/>
      <c r="O133" s="538"/>
      <c r="P133" s="539"/>
      <c r="Q133" s="97"/>
      <c r="R133" s="36"/>
      <c r="S133" s="94"/>
      <c r="T133" s="777" t="s">
        <v>274</v>
      </c>
      <c r="U133" s="777"/>
      <c r="V133" s="777"/>
      <c r="W133" s="777"/>
      <c r="X133" s="777"/>
      <c r="Y133" s="777"/>
      <c r="Z133" s="777"/>
      <c r="AA133" s="777"/>
      <c r="AB133" s="777"/>
      <c r="AC133" s="777"/>
      <c r="AD133" s="777"/>
      <c r="AE133" s="777"/>
      <c r="AF133" s="236"/>
      <c r="AG133" s="236"/>
      <c r="AH133" s="236"/>
      <c r="AI133" s="236"/>
      <c r="AJ133" s="236"/>
      <c r="AK133" s="236"/>
      <c r="AL133" s="236"/>
      <c r="AM133" s="236"/>
    </row>
    <row r="134" spans="1:39" ht="15.75" hidden="1" customHeight="1" outlineLevel="1">
      <c r="A134" s="540" t="s">
        <v>275</v>
      </c>
      <c r="B134" s="541"/>
      <c r="C134" s="541"/>
      <c r="D134" s="541"/>
      <c r="E134" s="537"/>
      <c r="F134" s="537"/>
      <c r="G134" s="537"/>
      <c r="H134" s="537"/>
      <c r="I134" s="537"/>
      <c r="J134" s="537"/>
      <c r="K134" s="537"/>
      <c r="L134" s="537"/>
      <c r="M134" s="537"/>
      <c r="N134" s="537"/>
      <c r="O134" s="537"/>
      <c r="P134" s="542"/>
      <c r="Q134" s="233" t="s">
        <v>245</v>
      </c>
      <c r="R134" s="36"/>
      <c r="S134" s="94"/>
      <c r="T134" s="777"/>
      <c r="U134" s="777"/>
      <c r="V134" s="777"/>
      <c r="W134" s="777"/>
      <c r="X134" s="777"/>
      <c r="Y134" s="777"/>
      <c r="Z134" s="777"/>
      <c r="AA134" s="777"/>
      <c r="AB134" s="777"/>
      <c r="AC134" s="777"/>
      <c r="AD134" s="777"/>
      <c r="AE134" s="777"/>
      <c r="AF134" s="236"/>
      <c r="AG134" s="236"/>
      <c r="AH134" s="236"/>
      <c r="AI134" s="236"/>
      <c r="AJ134" s="236"/>
      <c r="AK134" s="236"/>
      <c r="AL134" s="236"/>
      <c r="AM134" s="236"/>
    </row>
    <row r="135" spans="1:39" ht="15.75" hidden="1" customHeight="1" outlineLevel="1">
      <c r="A135" s="540"/>
      <c r="B135" s="541"/>
      <c r="C135" s="541"/>
      <c r="D135" s="541"/>
      <c r="E135" s="537"/>
      <c r="F135" s="537"/>
      <c r="G135" s="537"/>
      <c r="H135" s="537"/>
      <c r="I135" s="537"/>
      <c r="J135" s="537"/>
      <c r="K135" s="537"/>
      <c r="L135" s="537"/>
      <c r="M135" s="537"/>
      <c r="N135" s="537"/>
      <c r="O135" s="537"/>
      <c r="P135" s="542"/>
      <c r="Q135" s="97"/>
      <c r="R135" s="36"/>
      <c r="S135" s="94"/>
      <c r="T135" s="180"/>
    </row>
    <row r="136" spans="1:39" ht="15.75" hidden="1" outlineLevel="1">
      <c r="A136" s="543" t="s">
        <v>276</v>
      </c>
      <c r="B136" s="544"/>
      <c r="C136" s="544"/>
      <c r="D136" s="545"/>
      <c r="E136" s="79" t="s">
        <v>95</v>
      </c>
      <c r="F136" s="552" t="str">
        <f>IF(E136="Yes","Please state below how the TOC was defined"," ")</f>
        <v xml:space="preserve"> </v>
      </c>
      <c r="G136" s="552"/>
      <c r="H136" s="552"/>
      <c r="I136" s="552"/>
      <c r="J136" s="552"/>
      <c r="K136" s="552"/>
      <c r="L136" s="552"/>
      <c r="M136" s="552"/>
      <c r="N136" s="552"/>
      <c r="O136" s="552"/>
      <c r="P136" s="553"/>
      <c r="Q136" s="233" t="s">
        <v>96</v>
      </c>
      <c r="R136" s="36"/>
      <c r="S136" s="94"/>
      <c r="T136" s="180" t="s">
        <v>277</v>
      </c>
    </row>
    <row r="137" spans="1:39" s="97" customFormat="1" ht="15.75" hidden="1" customHeight="1" outlineLevel="1">
      <c r="A137" s="546"/>
      <c r="B137" s="547"/>
      <c r="C137" s="547"/>
      <c r="D137" s="548"/>
      <c r="E137" s="537"/>
      <c r="F137" s="537"/>
      <c r="G137" s="537"/>
      <c r="H137" s="537"/>
      <c r="I137" s="537"/>
      <c r="J137" s="537"/>
      <c r="K137" s="537"/>
      <c r="L137" s="537"/>
      <c r="M137" s="537"/>
      <c r="N137" s="537"/>
      <c r="O137" s="537"/>
      <c r="P137" s="542"/>
      <c r="Q137" s="233" t="s">
        <v>245</v>
      </c>
      <c r="S137" s="98"/>
      <c r="T137" s="100"/>
    </row>
    <row r="138" spans="1:39" s="97" customFormat="1" ht="15.75" hidden="1" customHeight="1" outlineLevel="1">
      <c r="A138" s="546"/>
      <c r="B138" s="547"/>
      <c r="C138" s="547"/>
      <c r="D138" s="548"/>
      <c r="E138" s="554"/>
      <c r="F138" s="554"/>
      <c r="G138" s="554"/>
      <c r="H138" s="554"/>
      <c r="I138" s="554"/>
      <c r="J138" s="554"/>
      <c r="K138" s="554"/>
      <c r="L138" s="554"/>
      <c r="M138" s="554"/>
      <c r="N138" s="554"/>
      <c r="O138" s="554"/>
      <c r="P138" s="555"/>
      <c r="Q138" s="124" t="s">
        <v>242</v>
      </c>
      <c r="S138" s="98"/>
      <c r="T138" s="100"/>
    </row>
    <row r="139" spans="1:39" s="97" customFormat="1" ht="15.75" hidden="1" customHeight="1" outlineLevel="1" thickBot="1">
      <c r="A139" s="549"/>
      <c r="B139" s="550"/>
      <c r="C139" s="550"/>
      <c r="D139" s="551"/>
      <c r="E139" s="556"/>
      <c r="F139" s="556"/>
      <c r="G139" s="556"/>
      <c r="H139" s="556"/>
      <c r="I139" s="556"/>
      <c r="J139" s="556"/>
      <c r="K139" s="556"/>
      <c r="L139" s="556"/>
      <c r="M139" s="556"/>
      <c r="N139" s="556"/>
      <c r="O139" s="556"/>
      <c r="P139" s="557"/>
      <c r="S139" s="98"/>
      <c r="T139" s="100"/>
    </row>
    <row r="140" spans="1:39" collapsed="1">
      <c r="A140" s="192"/>
      <c r="Q140" s="97"/>
      <c r="R140" s="36"/>
      <c r="S140" s="94"/>
      <c r="T140" s="194"/>
    </row>
    <row r="141" spans="1:39">
      <c r="A141" s="198" t="s">
        <v>285</v>
      </c>
    </row>
    <row r="142" spans="1:39">
      <c r="Q142" s="97"/>
      <c r="R142" s="36"/>
      <c r="S142" s="94"/>
      <c r="T142" s="180"/>
    </row>
    <row r="143" spans="1:39" ht="14.65" thickBot="1">
      <c r="A143" s="192" t="s">
        <v>286</v>
      </c>
      <c r="Q143" s="97"/>
      <c r="R143" s="36"/>
      <c r="S143" s="94"/>
      <c r="T143" s="194" t="s">
        <v>252</v>
      </c>
    </row>
    <row r="144" spans="1:39" ht="15.75" outlineLevel="1">
      <c r="A144" s="558" t="s">
        <v>223</v>
      </c>
      <c r="B144" s="559"/>
      <c r="C144" s="559"/>
      <c r="D144" s="559"/>
      <c r="E144" s="726" t="str">
        <f>D2</f>
        <v>Select</v>
      </c>
      <c r="F144" s="726"/>
      <c r="G144" s="761" t="str">
        <f>IF(E144="Yes","Please provide further details below"," ")</f>
        <v xml:space="preserve"> </v>
      </c>
      <c r="H144" s="761"/>
      <c r="I144" s="761"/>
      <c r="J144" s="761"/>
      <c r="K144" s="761"/>
      <c r="L144" s="761"/>
      <c r="M144" s="761"/>
      <c r="N144" s="761"/>
      <c r="O144" s="761"/>
      <c r="P144" s="762"/>
      <c r="Q144" s="233" t="s">
        <v>96</v>
      </c>
      <c r="R144" s="36"/>
      <c r="S144" s="94"/>
      <c r="T144" s="180"/>
    </row>
    <row r="145" spans="1:20" ht="15.75" outlineLevel="1">
      <c r="A145" s="525" t="s">
        <v>287</v>
      </c>
      <c r="B145" s="526"/>
      <c r="C145" s="526"/>
      <c r="D145" s="526"/>
      <c r="E145" s="537"/>
      <c r="F145" s="537"/>
      <c r="G145" s="537"/>
      <c r="H145" s="537"/>
      <c r="I145" s="537"/>
      <c r="J145" s="537"/>
      <c r="K145" s="537"/>
      <c r="L145" s="537"/>
      <c r="M145" s="537"/>
      <c r="N145" s="537"/>
      <c r="O145" s="537"/>
      <c r="P145" s="542"/>
      <c r="Q145" s="97"/>
      <c r="R145" s="36"/>
      <c r="S145" s="94"/>
      <c r="T145" s="180"/>
    </row>
    <row r="146" spans="1:20" ht="15.75" outlineLevel="1">
      <c r="A146" s="525" t="s">
        <v>288</v>
      </c>
      <c r="B146" s="526"/>
      <c r="C146" s="526"/>
      <c r="D146" s="526"/>
      <c r="E146" s="537"/>
      <c r="F146" s="537"/>
      <c r="G146" s="537"/>
      <c r="H146" s="537"/>
      <c r="I146" s="537"/>
      <c r="J146" s="537"/>
      <c r="K146" s="537"/>
      <c r="L146" s="537"/>
      <c r="M146" s="537"/>
      <c r="N146" s="537"/>
      <c r="O146" s="537"/>
      <c r="P146" s="542"/>
      <c r="Q146" s="97"/>
      <c r="R146" s="36"/>
      <c r="S146" s="94"/>
      <c r="T146" s="180"/>
    </row>
    <row r="147" spans="1:20" ht="15.75" outlineLevel="1">
      <c r="A147" s="525" t="s">
        <v>289</v>
      </c>
      <c r="B147" s="526"/>
      <c r="C147" s="526"/>
      <c r="D147" s="526"/>
      <c r="E147" s="537"/>
      <c r="F147" s="537"/>
      <c r="G147" s="537"/>
      <c r="H147" s="537"/>
      <c r="I147" s="537"/>
      <c r="J147" s="537"/>
      <c r="K147" s="537"/>
      <c r="L147" s="537"/>
      <c r="M147" s="537"/>
      <c r="N147" s="537"/>
      <c r="O147" s="537"/>
      <c r="P147" s="542"/>
      <c r="Q147" s="97"/>
      <c r="R147" s="36"/>
      <c r="S147" s="94"/>
      <c r="T147" s="180" t="s">
        <v>290</v>
      </c>
    </row>
    <row r="148" spans="1:20" ht="15.75" outlineLevel="1">
      <c r="A148" s="525" t="s">
        <v>291</v>
      </c>
      <c r="B148" s="526"/>
      <c r="C148" s="526"/>
      <c r="D148" s="526"/>
      <c r="E148" s="537"/>
      <c r="F148" s="537"/>
      <c r="G148" s="537"/>
      <c r="H148" s="537"/>
      <c r="I148" s="537"/>
      <c r="J148" s="537"/>
      <c r="K148" s="537"/>
      <c r="L148" s="537"/>
      <c r="M148" s="537"/>
      <c r="N148" s="537"/>
      <c r="O148" s="537"/>
      <c r="P148" s="542"/>
      <c r="Q148" s="97"/>
      <c r="R148" s="36"/>
      <c r="S148" s="94"/>
      <c r="T148" s="180"/>
    </row>
    <row r="149" spans="1:20" ht="15.75" outlineLevel="1">
      <c r="A149" s="525" t="s">
        <v>292</v>
      </c>
      <c r="B149" s="526"/>
      <c r="C149" s="526"/>
      <c r="D149" s="526"/>
      <c r="E149" s="537"/>
      <c r="F149" s="537"/>
      <c r="G149" s="537"/>
      <c r="H149" s="537"/>
      <c r="I149" s="537"/>
      <c r="J149" s="537"/>
      <c r="K149" s="537"/>
      <c r="L149" s="537"/>
      <c r="M149" s="537"/>
      <c r="N149" s="537"/>
      <c r="O149" s="537"/>
      <c r="P149" s="542"/>
      <c r="Q149" s="97"/>
      <c r="R149" s="36"/>
      <c r="S149" s="94"/>
      <c r="T149" s="180"/>
    </row>
    <row r="150" spans="1:20" ht="15.95" outlineLevel="1" thickBot="1">
      <c r="A150" s="576" t="s">
        <v>293</v>
      </c>
      <c r="B150" s="577"/>
      <c r="C150" s="577"/>
      <c r="D150" s="577"/>
      <c r="E150" s="556"/>
      <c r="F150" s="556"/>
      <c r="G150" s="556"/>
      <c r="H150" s="556"/>
      <c r="I150" s="556"/>
      <c r="J150" s="556"/>
      <c r="K150" s="556"/>
      <c r="L150" s="556"/>
      <c r="M150" s="556"/>
      <c r="N150" s="556"/>
      <c r="O150" s="556"/>
      <c r="P150" s="557"/>
      <c r="Q150" s="97"/>
      <c r="R150" s="36"/>
      <c r="S150" s="94"/>
      <c r="T150" s="180" t="s">
        <v>294</v>
      </c>
    </row>
    <row r="151" spans="1:20">
      <c r="Q151" s="97"/>
      <c r="R151" s="36"/>
      <c r="S151" s="94"/>
      <c r="T151" s="180"/>
    </row>
    <row r="152" spans="1:20" ht="14.65" thickBot="1">
      <c r="A152" s="192" t="s">
        <v>295</v>
      </c>
      <c r="Q152" s="97"/>
      <c r="R152" s="36"/>
      <c r="S152" s="94"/>
      <c r="T152" s="194" t="s">
        <v>252</v>
      </c>
    </row>
    <row r="153" spans="1:20" ht="15.75" outlineLevel="1">
      <c r="A153" s="558" t="s">
        <v>224</v>
      </c>
      <c r="B153" s="559"/>
      <c r="C153" s="559"/>
      <c r="D153" s="559"/>
      <c r="E153" s="726" t="str">
        <f>D3</f>
        <v>Select</v>
      </c>
      <c r="F153" s="726"/>
      <c r="G153" s="761" t="str">
        <f>IF(E153="Yes","Please provide further details below"," ")</f>
        <v xml:space="preserve"> </v>
      </c>
      <c r="H153" s="761"/>
      <c r="I153" s="761"/>
      <c r="J153" s="761"/>
      <c r="K153" s="761"/>
      <c r="L153" s="761"/>
      <c r="M153" s="761"/>
      <c r="N153" s="761"/>
      <c r="O153" s="761"/>
      <c r="P153" s="762"/>
      <c r="Q153" s="233" t="s">
        <v>96</v>
      </c>
      <c r="R153" s="36"/>
      <c r="S153" s="94"/>
      <c r="T153" s="180"/>
    </row>
    <row r="154" spans="1:20" ht="15.75" outlineLevel="1">
      <c r="A154" s="525" t="s">
        <v>296</v>
      </c>
      <c r="B154" s="526"/>
      <c r="C154" s="526"/>
      <c r="D154" s="526"/>
      <c r="E154" s="537"/>
      <c r="F154" s="537"/>
      <c r="G154" s="537"/>
      <c r="H154" s="537"/>
      <c r="I154" s="537"/>
      <c r="J154" s="537"/>
      <c r="K154" s="537"/>
      <c r="L154" s="537"/>
      <c r="M154" s="537"/>
      <c r="N154" s="537"/>
      <c r="O154" s="537"/>
      <c r="P154" s="542"/>
      <c r="Q154" s="97"/>
      <c r="R154" s="36"/>
      <c r="S154" s="94"/>
      <c r="T154" s="180"/>
    </row>
    <row r="155" spans="1:20" ht="15.75" outlineLevel="1">
      <c r="A155" s="525" t="s">
        <v>297</v>
      </c>
      <c r="B155" s="526"/>
      <c r="C155" s="526"/>
      <c r="D155" s="526"/>
      <c r="E155" s="537"/>
      <c r="F155" s="537"/>
      <c r="G155" s="537"/>
      <c r="H155" s="537"/>
      <c r="I155" s="537"/>
      <c r="J155" s="537"/>
      <c r="K155" s="537"/>
      <c r="L155" s="537"/>
      <c r="M155" s="537"/>
      <c r="N155" s="537"/>
      <c r="O155" s="537"/>
      <c r="P155" s="542"/>
      <c r="Q155" s="97"/>
      <c r="R155" s="36"/>
      <c r="S155" s="94"/>
      <c r="T155" s="180"/>
    </row>
    <row r="156" spans="1:20" ht="15.75" customHeight="1" outlineLevel="1">
      <c r="A156" s="759" t="s">
        <v>298</v>
      </c>
      <c r="B156" s="760"/>
      <c r="C156" s="760"/>
      <c r="D156" s="760"/>
      <c r="E156" s="527"/>
      <c r="F156" s="528"/>
      <c r="G156" s="528"/>
      <c r="H156" s="528"/>
      <c r="I156" s="528"/>
      <c r="J156" s="528"/>
      <c r="K156" s="528"/>
      <c r="L156" s="528"/>
      <c r="M156" s="528"/>
      <c r="N156" s="528"/>
      <c r="O156" s="528"/>
      <c r="P156" s="529"/>
      <c r="Q156" s="97"/>
      <c r="R156" s="36"/>
      <c r="S156" s="94"/>
      <c r="T156" s="180" t="s">
        <v>299</v>
      </c>
    </row>
    <row r="157" spans="1:20" ht="15.75" customHeight="1" outlineLevel="1">
      <c r="A157" s="759"/>
      <c r="B157" s="760"/>
      <c r="C157" s="760"/>
      <c r="D157" s="760"/>
      <c r="E157" s="530"/>
      <c r="F157" s="531"/>
      <c r="G157" s="531"/>
      <c r="H157" s="531"/>
      <c r="I157" s="531"/>
      <c r="J157" s="531"/>
      <c r="K157" s="531"/>
      <c r="L157" s="531"/>
      <c r="M157" s="531"/>
      <c r="N157" s="531"/>
      <c r="O157" s="531"/>
      <c r="P157" s="532"/>
      <c r="Q157" s="97"/>
      <c r="R157" s="36"/>
      <c r="S157" s="94"/>
      <c r="T157" s="180"/>
    </row>
    <row r="158" spans="1:20" ht="15.75" customHeight="1" outlineLevel="1">
      <c r="A158" s="519" t="s">
        <v>300</v>
      </c>
      <c r="B158" s="520"/>
      <c r="C158" s="520"/>
      <c r="D158" s="521"/>
      <c r="E158" s="533">
        <v>1</v>
      </c>
      <c r="F158" s="534"/>
      <c r="G158" s="533">
        <v>2</v>
      </c>
      <c r="H158" s="534"/>
      <c r="I158" s="533">
        <v>3</v>
      </c>
      <c r="J158" s="534"/>
      <c r="K158" s="533">
        <v>4</v>
      </c>
      <c r="L158" s="534"/>
      <c r="M158" s="533">
        <v>5</v>
      </c>
      <c r="N158" s="534"/>
      <c r="O158" s="533">
        <v>6</v>
      </c>
      <c r="P158" s="534"/>
      <c r="Q158" s="97"/>
      <c r="R158" s="36"/>
      <c r="S158" s="94"/>
      <c r="T158" s="180"/>
    </row>
    <row r="159" spans="1:20" ht="15.75" customHeight="1" outlineLevel="1">
      <c r="A159" s="522"/>
      <c r="B159" s="523"/>
      <c r="C159" s="523"/>
      <c r="D159" s="524"/>
      <c r="E159" s="535"/>
      <c r="F159" s="536"/>
      <c r="G159" s="535"/>
      <c r="H159" s="536"/>
      <c r="I159" s="535"/>
      <c r="J159" s="536"/>
      <c r="K159" s="535"/>
      <c r="L159" s="536"/>
      <c r="M159" s="535"/>
      <c r="N159" s="536"/>
      <c r="O159" s="535"/>
      <c r="P159" s="536"/>
      <c r="Q159" s="97"/>
      <c r="R159" s="36"/>
      <c r="S159" s="94"/>
      <c r="T159" s="180"/>
    </row>
    <row r="160" spans="1:20" ht="15.75" outlineLevel="1">
      <c r="A160" s="525" t="s">
        <v>265</v>
      </c>
      <c r="B160" s="526"/>
      <c r="C160" s="526"/>
      <c r="D160" s="526"/>
      <c r="E160" s="535"/>
      <c r="F160" s="536"/>
      <c r="G160" s="535"/>
      <c r="H160" s="536"/>
      <c r="I160" s="535"/>
      <c r="J160" s="536"/>
      <c r="K160" s="535"/>
      <c r="L160" s="536"/>
      <c r="M160" s="535"/>
      <c r="N160" s="536"/>
      <c r="O160" s="535"/>
      <c r="P160" s="536"/>
      <c r="Q160" s="97"/>
      <c r="R160" s="36"/>
      <c r="S160" s="94"/>
      <c r="T160" s="180" t="s">
        <v>290</v>
      </c>
    </row>
    <row r="161" spans="1:32" ht="15.75" outlineLevel="1">
      <c r="A161" s="525" t="s">
        <v>301</v>
      </c>
      <c r="B161" s="526"/>
      <c r="C161" s="526"/>
      <c r="D161" s="526"/>
      <c r="E161" s="554"/>
      <c r="F161" s="554"/>
      <c r="G161" s="537"/>
      <c r="H161" s="537"/>
      <c r="I161" s="537"/>
      <c r="J161" s="537"/>
      <c r="K161" s="537"/>
      <c r="L161" s="537"/>
      <c r="M161" s="537"/>
      <c r="N161" s="537"/>
      <c r="O161" s="537"/>
      <c r="P161" s="542"/>
      <c r="Q161" s="97"/>
      <c r="R161" s="36"/>
      <c r="S161" s="94"/>
      <c r="T161" s="180" t="s">
        <v>290</v>
      </c>
    </row>
    <row r="162" spans="1:32" ht="15.95" customHeight="1" outlineLevel="1">
      <c r="A162" s="525" t="s">
        <v>302</v>
      </c>
      <c r="B162" s="526"/>
      <c r="C162" s="526"/>
      <c r="D162" s="526"/>
      <c r="E162" s="681" t="s">
        <v>95</v>
      </c>
      <c r="F162" s="681"/>
      <c r="G162" s="552" t="str">
        <f>IF(E162="Yes","Please provide a brief summary below"," ")</f>
        <v xml:space="preserve"> </v>
      </c>
      <c r="H162" s="552"/>
      <c r="I162" s="552"/>
      <c r="J162" s="552"/>
      <c r="K162" s="552"/>
      <c r="L162" s="552"/>
      <c r="M162" s="552"/>
      <c r="N162" s="552"/>
      <c r="O162" s="552"/>
      <c r="P162" s="553"/>
      <c r="Q162" s="233" t="s">
        <v>96</v>
      </c>
      <c r="R162" s="36"/>
      <c r="S162" s="94"/>
      <c r="T162" s="180" t="s">
        <v>290</v>
      </c>
    </row>
    <row r="163" spans="1:32" ht="15.75" customHeight="1" outlineLevel="1">
      <c r="A163" s="750" t="s">
        <v>303</v>
      </c>
      <c r="B163" s="751"/>
      <c r="C163" s="751"/>
      <c r="D163" s="752"/>
      <c r="E163" s="527"/>
      <c r="F163" s="528"/>
      <c r="G163" s="528"/>
      <c r="H163" s="528"/>
      <c r="I163" s="528"/>
      <c r="J163" s="528"/>
      <c r="K163" s="528"/>
      <c r="L163" s="528"/>
      <c r="M163" s="528"/>
      <c r="N163" s="528"/>
      <c r="O163" s="528"/>
      <c r="P163" s="529"/>
      <c r="Q163" s="233" t="s">
        <v>245</v>
      </c>
      <c r="R163" s="36"/>
      <c r="S163" s="94"/>
      <c r="T163" s="180"/>
    </row>
    <row r="164" spans="1:32" ht="15.95" customHeight="1" outlineLevel="1">
      <c r="A164" s="753"/>
      <c r="B164" s="754"/>
      <c r="C164" s="754"/>
      <c r="D164" s="755"/>
      <c r="E164" s="573"/>
      <c r="F164" s="574"/>
      <c r="G164" s="574"/>
      <c r="H164" s="574"/>
      <c r="I164" s="574"/>
      <c r="J164" s="574"/>
      <c r="K164" s="574"/>
      <c r="L164" s="574"/>
      <c r="M164" s="574"/>
      <c r="N164" s="574"/>
      <c r="O164" s="574"/>
      <c r="P164" s="575"/>
      <c r="R164" s="199"/>
      <c r="S164" s="94"/>
      <c r="T164" s="180"/>
    </row>
    <row r="165" spans="1:32" ht="15.75" customHeight="1" outlineLevel="1">
      <c r="A165" s="753"/>
      <c r="B165" s="754"/>
      <c r="C165" s="754"/>
      <c r="D165" s="755"/>
      <c r="E165" s="573"/>
      <c r="F165" s="574"/>
      <c r="G165" s="574"/>
      <c r="H165" s="574"/>
      <c r="I165" s="574"/>
      <c r="J165" s="574"/>
      <c r="K165" s="574"/>
      <c r="L165" s="574"/>
      <c r="M165" s="574"/>
      <c r="N165" s="574"/>
      <c r="O165" s="574"/>
      <c r="P165" s="575"/>
      <c r="Q165" s="124" t="s">
        <v>242</v>
      </c>
      <c r="R165" s="36"/>
      <c r="S165" s="94"/>
      <c r="T165" s="180"/>
    </row>
    <row r="166" spans="1:32" ht="15.75" customHeight="1" outlineLevel="1" thickBot="1">
      <c r="A166" s="756"/>
      <c r="B166" s="757"/>
      <c r="C166" s="757"/>
      <c r="D166" s="758"/>
      <c r="E166" s="682"/>
      <c r="F166" s="683"/>
      <c r="G166" s="683"/>
      <c r="H166" s="683"/>
      <c r="I166" s="683"/>
      <c r="J166" s="683"/>
      <c r="K166" s="683"/>
      <c r="L166" s="683"/>
      <c r="M166" s="683"/>
      <c r="N166" s="683"/>
      <c r="O166" s="683"/>
      <c r="P166" s="684"/>
      <c r="Q166" s="97"/>
      <c r="R166" s="36"/>
      <c r="S166" s="94"/>
      <c r="T166" s="180"/>
    </row>
    <row r="167" spans="1:32">
      <c r="Q167" s="97"/>
      <c r="R167" s="36"/>
      <c r="S167" s="94"/>
      <c r="T167" s="180"/>
    </row>
    <row r="168" spans="1:32" ht="14.65" thickBot="1">
      <c r="A168" s="192" t="s">
        <v>304</v>
      </c>
      <c r="Q168" s="97"/>
      <c r="R168" s="36"/>
      <c r="S168" s="94"/>
      <c r="T168" s="180"/>
    </row>
    <row r="169" spans="1:32" ht="15.75">
      <c r="A169" s="767" t="s">
        <v>305</v>
      </c>
      <c r="B169" s="768"/>
      <c r="C169" s="768"/>
      <c r="D169" s="768"/>
      <c r="E169" s="620" t="s">
        <v>95</v>
      </c>
      <c r="F169" s="620"/>
      <c r="G169" s="726" t="str">
        <f>IF(E169="Direct","Please complete part (a) below",IF(E169="Indirect","Please complete part (b) below"," "))</f>
        <v xml:space="preserve"> </v>
      </c>
      <c r="H169" s="726"/>
      <c r="I169" s="726"/>
      <c r="J169" s="726"/>
      <c r="K169" s="726"/>
      <c r="L169" s="726"/>
      <c r="M169" s="726"/>
      <c r="N169" s="726"/>
      <c r="O169" s="726"/>
      <c r="P169" s="727"/>
      <c r="Q169" s="233" t="s">
        <v>96</v>
      </c>
      <c r="R169" s="36"/>
      <c r="S169" s="94"/>
      <c r="T169" s="180"/>
    </row>
    <row r="170" spans="1:32" ht="15.75" outlineLevel="1">
      <c r="A170" s="540"/>
      <c r="B170" s="541"/>
      <c r="C170" s="541"/>
      <c r="D170" s="541"/>
      <c r="E170" s="728" t="s">
        <v>306</v>
      </c>
      <c r="F170" s="728"/>
      <c r="G170" s="728"/>
      <c r="H170" s="728"/>
      <c r="I170" s="728"/>
      <c r="J170" s="728"/>
      <c r="K170" s="728"/>
      <c r="L170" s="728"/>
      <c r="M170" s="728"/>
      <c r="N170" s="728"/>
      <c r="O170" s="728"/>
      <c r="P170" s="729"/>
      <c r="Q170" s="97"/>
      <c r="R170" s="36"/>
      <c r="S170" s="94"/>
      <c r="T170" s="194" t="s">
        <v>252</v>
      </c>
    </row>
    <row r="171" spans="1:32" ht="15.75" outlineLevel="1">
      <c r="A171" s="525" t="s">
        <v>307</v>
      </c>
      <c r="B171" s="526"/>
      <c r="C171" s="526"/>
      <c r="D171" s="526"/>
      <c r="E171" s="681" t="s">
        <v>95</v>
      </c>
      <c r="F171" s="681"/>
      <c r="G171" s="681"/>
      <c r="H171" s="571"/>
      <c r="I171" s="571"/>
      <c r="J171" s="571"/>
      <c r="K171" s="571"/>
      <c r="L171" s="571"/>
      <c r="M171" s="571"/>
      <c r="N171" s="571"/>
      <c r="O171" s="571"/>
      <c r="P171" s="572"/>
      <c r="Q171" s="233" t="s">
        <v>96</v>
      </c>
      <c r="R171" s="36"/>
      <c r="S171" s="94"/>
      <c r="T171" s="412" t="s">
        <v>308</v>
      </c>
      <c r="U171" s="412"/>
      <c r="V171" s="412"/>
      <c r="W171" s="412"/>
      <c r="X171" s="412"/>
      <c r="Y171" s="412"/>
      <c r="Z171" s="412"/>
      <c r="AA171" s="412"/>
      <c r="AB171" s="412"/>
      <c r="AC171" s="412"/>
      <c r="AD171" s="412"/>
      <c r="AE171" s="138"/>
      <c r="AF171" s="138"/>
    </row>
    <row r="172" spans="1:32" ht="15.75" customHeight="1" outlineLevel="1">
      <c r="A172" s="525" t="s">
        <v>309</v>
      </c>
      <c r="B172" s="526"/>
      <c r="C172" s="526"/>
      <c r="D172" s="526"/>
      <c r="E172" s="730"/>
      <c r="F172" s="730"/>
      <c r="G172" s="730"/>
      <c r="H172" s="730"/>
      <c r="I172" s="730"/>
      <c r="J172" s="730"/>
      <c r="K172" s="730"/>
      <c r="L172" s="730"/>
      <c r="M172" s="730"/>
      <c r="N172" s="730"/>
      <c r="O172" s="730"/>
      <c r="P172" s="731"/>
      <c r="Q172" s="97"/>
      <c r="R172" s="36"/>
      <c r="S172" s="94"/>
      <c r="T172" s="412"/>
      <c r="U172" s="412"/>
      <c r="V172" s="412"/>
      <c r="W172" s="412"/>
      <c r="X172" s="412"/>
      <c r="Y172" s="412"/>
      <c r="Z172" s="412"/>
      <c r="AA172" s="412"/>
      <c r="AB172" s="412"/>
      <c r="AC172" s="412"/>
      <c r="AD172" s="412"/>
      <c r="AE172" s="138"/>
      <c r="AF172" s="138"/>
    </row>
    <row r="173" spans="1:32" ht="15.75" customHeight="1" outlineLevel="1">
      <c r="A173" s="693" t="s">
        <v>310</v>
      </c>
      <c r="B173" s="694"/>
      <c r="C173" s="694"/>
      <c r="D173" s="694"/>
      <c r="E173" s="681" t="s">
        <v>95</v>
      </c>
      <c r="F173" s="681"/>
      <c r="G173" s="681"/>
      <c r="H173" s="571"/>
      <c r="I173" s="571"/>
      <c r="J173" s="571"/>
      <c r="K173" s="571"/>
      <c r="L173" s="571"/>
      <c r="M173" s="571"/>
      <c r="N173" s="571"/>
      <c r="O173" s="571"/>
      <c r="P173" s="572"/>
      <c r="Q173" s="233" t="s">
        <v>96</v>
      </c>
      <c r="R173" s="36"/>
      <c r="S173" s="94"/>
      <c r="T173" s="412"/>
      <c r="U173" s="412"/>
      <c r="V173" s="412"/>
      <c r="W173" s="412"/>
      <c r="X173" s="412"/>
      <c r="Y173" s="412"/>
      <c r="Z173" s="412"/>
      <c r="AA173" s="412"/>
      <c r="AB173" s="412"/>
      <c r="AC173" s="412"/>
      <c r="AD173" s="412"/>
      <c r="AE173" s="138"/>
      <c r="AF173" s="138"/>
    </row>
    <row r="174" spans="1:32" ht="15.75" customHeight="1" outlineLevel="1">
      <c r="A174" s="609" t="s">
        <v>311</v>
      </c>
      <c r="B174" s="610"/>
      <c r="C174" s="610"/>
      <c r="D174" s="610"/>
      <c r="E174" s="537"/>
      <c r="F174" s="537"/>
      <c r="G174" s="537"/>
      <c r="H174" s="537"/>
      <c r="I174" s="537"/>
      <c r="J174" s="537"/>
      <c r="K174" s="537"/>
      <c r="L174" s="537"/>
      <c r="M174" s="537"/>
      <c r="N174" s="537"/>
      <c r="O174" s="537"/>
      <c r="P174" s="542"/>
      <c r="Q174" s="233" t="s">
        <v>245</v>
      </c>
      <c r="R174" s="36"/>
      <c r="S174" s="94"/>
      <c r="T174" s="412"/>
      <c r="U174" s="412"/>
      <c r="V174" s="412"/>
      <c r="W174" s="412"/>
      <c r="X174" s="412"/>
      <c r="Y174" s="412"/>
      <c r="Z174" s="412"/>
      <c r="AA174" s="412"/>
      <c r="AB174" s="412"/>
      <c r="AC174" s="412"/>
      <c r="AD174" s="412"/>
      <c r="AE174" s="138"/>
      <c r="AF174" s="138"/>
    </row>
    <row r="175" spans="1:32" ht="15.75" customHeight="1" outlineLevel="1">
      <c r="A175" s="763"/>
      <c r="B175" s="764"/>
      <c r="C175" s="764"/>
      <c r="D175" s="764"/>
      <c r="E175" s="554"/>
      <c r="F175" s="554"/>
      <c r="G175" s="554"/>
      <c r="H175" s="554"/>
      <c r="I175" s="554"/>
      <c r="J175" s="554"/>
      <c r="K175" s="554"/>
      <c r="L175" s="554"/>
      <c r="M175" s="554"/>
      <c r="N175" s="554"/>
      <c r="O175" s="554"/>
      <c r="P175" s="555"/>
      <c r="Q175" s="233"/>
      <c r="R175" s="36"/>
      <c r="S175" s="94"/>
      <c r="T175" s="138"/>
      <c r="U175" s="138"/>
      <c r="V175" s="138"/>
      <c r="W175" s="138"/>
      <c r="X175" s="138"/>
      <c r="Y175" s="138"/>
      <c r="Z175" s="138"/>
      <c r="AA175" s="138"/>
      <c r="AB175" s="138"/>
      <c r="AC175" s="138"/>
      <c r="AD175" s="138"/>
      <c r="AE175" s="138"/>
      <c r="AF175" s="138"/>
    </row>
    <row r="176" spans="1:32" ht="15.75" customHeight="1" outlineLevel="1">
      <c r="A176" s="763"/>
      <c r="B176" s="764"/>
      <c r="C176" s="764"/>
      <c r="D176" s="764"/>
      <c r="E176" s="554"/>
      <c r="F176" s="554"/>
      <c r="G176" s="554"/>
      <c r="H176" s="554"/>
      <c r="I176" s="554"/>
      <c r="J176" s="554"/>
      <c r="K176" s="554"/>
      <c r="L176" s="554"/>
      <c r="M176" s="554"/>
      <c r="N176" s="554"/>
      <c r="O176" s="554"/>
      <c r="P176" s="555"/>
      <c r="Q176" s="124" t="s">
        <v>242</v>
      </c>
      <c r="R176" s="36"/>
      <c r="S176" s="94"/>
      <c r="T176" s="95"/>
      <c r="U176" s="95"/>
      <c r="V176" s="95"/>
      <c r="W176" s="95"/>
      <c r="X176" s="95"/>
      <c r="Y176" s="95"/>
      <c r="Z176" s="95"/>
      <c r="AA176" s="95"/>
      <c r="AB176" s="95"/>
      <c r="AC176" s="95"/>
      <c r="AD176" s="95"/>
      <c r="AE176" s="95"/>
      <c r="AF176" s="95"/>
    </row>
    <row r="177" spans="1:33" ht="14.65" outlineLevel="1" thickBot="1">
      <c r="A177" s="765"/>
      <c r="B177" s="766"/>
      <c r="C177" s="766"/>
      <c r="D177" s="766"/>
      <c r="E177" s="556"/>
      <c r="F177" s="556"/>
      <c r="G177" s="556"/>
      <c r="H177" s="556"/>
      <c r="I177" s="556"/>
      <c r="J177" s="556"/>
      <c r="K177" s="556"/>
      <c r="L177" s="556"/>
      <c r="M177" s="556"/>
      <c r="N177" s="556"/>
      <c r="O177" s="556"/>
      <c r="P177" s="557"/>
      <c r="Q177" s="233"/>
      <c r="R177" s="36"/>
      <c r="S177" s="94"/>
      <c r="T177" s="180"/>
      <c r="U177" s="39"/>
    </row>
    <row r="178" spans="1:33" ht="14.65" thickBot="1">
      <c r="Q178" s="97"/>
      <c r="R178" s="36"/>
      <c r="S178" s="94"/>
      <c r="T178" s="180"/>
    </row>
    <row r="179" spans="1:33" ht="15.75" outlineLevel="1">
      <c r="A179" s="721"/>
      <c r="B179" s="722"/>
      <c r="C179" s="722"/>
      <c r="D179" s="723"/>
      <c r="E179" s="732" t="s">
        <v>312</v>
      </c>
      <c r="F179" s="732"/>
      <c r="G179" s="732"/>
      <c r="H179" s="732"/>
      <c r="I179" s="732"/>
      <c r="J179" s="732"/>
      <c r="K179" s="732"/>
      <c r="L179" s="732"/>
      <c r="M179" s="732"/>
      <c r="N179" s="732"/>
      <c r="O179" s="732"/>
      <c r="P179" s="733"/>
      <c r="Q179" s="97"/>
      <c r="R179" s="36"/>
      <c r="S179" s="94"/>
      <c r="T179" s="194" t="s">
        <v>252</v>
      </c>
    </row>
    <row r="180" spans="1:33" ht="15.75" outlineLevel="1">
      <c r="A180" s="525" t="s">
        <v>309</v>
      </c>
      <c r="B180" s="526"/>
      <c r="C180" s="526"/>
      <c r="D180" s="526"/>
      <c r="E180" s="730"/>
      <c r="F180" s="730"/>
      <c r="G180" s="730"/>
      <c r="H180" s="730"/>
      <c r="I180" s="730"/>
      <c r="J180" s="730"/>
      <c r="K180" s="730"/>
      <c r="L180" s="730"/>
      <c r="M180" s="730"/>
      <c r="N180" s="730"/>
      <c r="O180" s="730"/>
      <c r="P180" s="731"/>
      <c r="Q180" s="97"/>
      <c r="R180" s="36"/>
      <c r="S180" s="94"/>
      <c r="T180" s="180"/>
    </row>
    <row r="181" spans="1:33" ht="15.75" outlineLevel="1">
      <c r="A181" s="525" t="s">
        <v>310</v>
      </c>
      <c r="B181" s="526"/>
      <c r="C181" s="526"/>
      <c r="D181" s="526"/>
      <c r="E181" s="681" t="s">
        <v>95</v>
      </c>
      <c r="F181" s="681"/>
      <c r="G181" s="681"/>
      <c r="H181" s="571"/>
      <c r="I181" s="571"/>
      <c r="J181" s="571"/>
      <c r="K181" s="571"/>
      <c r="L181" s="571"/>
      <c r="M181" s="571"/>
      <c r="N181" s="571"/>
      <c r="O181" s="571"/>
      <c r="P181" s="572"/>
      <c r="Q181" s="233" t="s">
        <v>96</v>
      </c>
      <c r="R181" s="36"/>
      <c r="S181" s="94"/>
      <c r="T181" s="180"/>
      <c r="U181" s="39"/>
    </row>
    <row r="182" spans="1:33" s="97" customFormat="1" ht="15.75" customHeight="1" outlineLevel="1">
      <c r="A182" s="567" t="s">
        <v>313</v>
      </c>
      <c r="B182" s="568"/>
      <c r="C182" s="568"/>
      <c r="D182" s="568"/>
      <c r="E182" s="537"/>
      <c r="F182" s="537"/>
      <c r="G182" s="537"/>
      <c r="H182" s="537"/>
      <c r="I182" s="537"/>
      <c r="J182" s="537"/>
      <c r="K182" s="537"/>
      <c r="L182" s="537"/>
      <c r="M182" s="537"/>
      <c r="N182" s="537"/>
      <c r="O182" s="537"/>
      <c r="P182" s="542"/>
      <c r="Q182" s="233" t="s">
        <v>245</v>
      </c>
      <c r="S182" s="98"/>
      <c r="T182" s="100"/>
      <c r="U182" s="233"/>
    </row>
    <row r="183" spans="1:33" s="97" customFormat="1" ht="15.75" customHeight="1" outlineLevel="1">
      <c r="A183" s="567"/>
      <c r="B183" s="568"/>
      <c r="C183" s="568"/>
      <c r="D183" s="568"/>
      <c r="E183" s="537"/>
      <c r="F183" s="537"/>
      <c r="G183" s="537"/>
      <c r="H183" s="537"/>
      <c r="I183" s="537"/>
      <c r="J183" s="537"/>
      <c r="K183" s="537"/>
      <c r="L183" s="537"/>
      <c r="M183" s="537"/>
      <c r="N183" s="537"/>
      <c r="O183" s="537"/>
      <c r="P183" s="542"/>
      <c r="Q183" s="124" t="s">
        <v>242</v>
      </c>
      <c r="S183" s="98"/>
      <c r="T183" s="100"/>
      <c r="U183" s="233"/>
    </row>
    <row r="184" spans="1:33" s="97" customFormat="1" ht="15.95" customHeight="1" outlineLevel="1" thickBot="1">
      <c r="A184" s="691"/>
      <c r="B184" s="692"/>
      <c r="C184" s="692"/>
      <c r="D184" s="692"/>
      <c r="E184" s="556"/>
      <c r="F184" s="556"/>
      <c r="G184" s="556"/>
      <c r="H184" s="556"/>
      <c r="I184" s="556"/>
      <c r="J184" s="556"/>
      <c r="K184" s="556"/>
      <c r="L184" s="556"/>
      <c r="M184" s="556"/>
      <c r="N184" s="556"/>
      <c r="O184" s="556"/>
      <c r="P184" s="557"/>
      <c r="Q184" s="233"/>
      <c r="S184" s="98"/>
      <c r="T184" s="100"/>
      <c r="U184" s="233"/>
    </row>
    <row r="185" spans="1:33">
      <c r="R185" s="180"/>
    </row>
    <row r="186" spans="1:33" ht="14.65" thickBot="1">
      <c r="A186" s="740" t="s">
        <v>314</v>
      </c>
      <c r="B186" s="740"/>
      <c r="C186" s="740"/>
      <c r="D186" s="740"/>
      <c r="E186" s="740"/>
      <c r="F186" s="200" t="str">
        <f>"Table "&amp; (AG186)</f>
        <v>Table 1</v>
      </c>
      <c r="H186" s="201" t="s">
        <v>315</v>
      </c>
      <c r="I186" s="778" t="str">
        <f ca="1">CELL("contents",$E$13)</f>
        <v>Select</v>
      </c>
      <c r="J186" s="778"/>
      <c r="K186" s="778"/>
      <c r="L186" s="778"/>
      <c r="M186" s="202" t="s">
        <v>316</v>
      </c>
      <c r="O186" s="203"/>
      <c r="S186" s="203"/>
      <c r="T186" s="647" t="s">
        <v>317</v>
      </c>
      <c r="U186" s="647"/>
      <c r="V186" s="647"/>
      <c r="W186" s="647"/>
      <c r="X186" s="647"/>
      <c r="Y186" s="647"/>
      <c r="Z186" s="647"/>
      <c r="AA186" s="647"/>
      <c r="AB186" s="647"/>
      <c r="AG186" s="195">
        <v>1</v>
      </c>
    </row>
    <row r="187" spans="1:33" ht="15.75" customHeight="1">
      <c r="A187" s="724" t="s">
        <v>318</v>
      </c>
      <c r="B187" s="725"/>
      <c r="C187" s="725"/>
      <c r="D187" s="725"/>
      <c r="E187" s="632" t="s">
        <v>319</v>
      </c>
      <c r="F187" s="632"/>
      <c r="G187" s="205"/>
      <c r="H187" s="697" t="s">
        <v>320</v>
      </c>
      <c r="I187" s="697"/>
      <c r="J187" s="697" t="s">
        <v>55</v>
      </c>
      <c r="K187" s="697"/>
      <c r="L187" s="204"/>
      <c r="M187" s="697" t="s">
        <v>55</v>
      </c>
      <c r="N187" s="697"/>
      <c r="O187" s="632" t="s">
        <v>321</v>
      </c>
      <c r="P187" s="633"/>
      <c r="Q187" s="97"/>
      <c r="R187" s="36"/>
      <c r="S187" s="94"/>
      <c r="T187" s="647"/>
      <c r="U187" s="647"/>
      <c r="V187" s="647"/>
      <c r="W187" s="647"/>
      <c r="X187" s="647"/>
      <c r="Y187" s="647"/>
      <c r="Z187" s="647"/>
      <c r="AA187" s="647"/>
      <c r="AB187" s="647"/>
    </row>
    <row r="188" spans="1:33" ht="15.75" customHeight="1">
      <c r="A188" s="712" t="s">
        <v>322</v>
      </c>
      <c r="B188" s="713"/>
      <c r="C188" s="713"/>
      <c r="D188" s="713"/>
      <c r="E188" s="625"/>
      <c r="F188" s="625"/>
      <c r="G188" s="206" t="s">
        <v>323</v>
      </c>
      <c r="H188" s="625"/>
      <c r="I188" s="625"/>
      <c r="J188" s="625"/>
      <c r="K188" s="625"/>
      <c r="L188" s="206" t="s">
        <v>324</v>
      </c>
      <c r="M188" s="625"/>
      <c r="N188" s="625"/>
      <c r="O188" s="625"/>
      <c r="P188" s="714"/>
      <c r="Q188" s="125" t="s">
        <v>325</v>
      </c>
      <c r="R188" s="36"/>
      <c r="S188" s="94"/>
      <c r="T188" s="180" t="s">
        <v>326</v>
      </c>
      <c r="U188" s="39"/>
    </row>
    <row r="189" spans="1:33" ht="15.75" customHeight="1">
      <c r="A189" s="715"/>
      <c r="B189" s="716"/>
      <c r="C189" s="716"/>
      <c r="D189" s="716"/>
      <c r="E189" s="716"/>
      <c r="F189" s="716"/>
      <c r="G189" s="206" t="s">
        <v>327</v>
      </c>
      <c r="H189" s="625"/>
      <c r="I189" s="625"/>
      <c r="J189" s="625"/>
      <c r="K189" s="625"/>
      <c r="L189" s="206" t="s">
        <v>328</v>
      </c>
      <c r="M189" s="625"/>
      <c r="N189" s="625"/>
      <c r="O189" s="626"/>
      <c r="P189" s="627"/>
      <c r="Q189" s="125" t="s">
        <v>329</v>
      </c>
      <c r="R189" s="36"/>
      <c r="S189" s="94"/>
      <c r="T189" s="180"/>
      <c r="U189" s="39"/>
    </row>
    <row r="190" spans="1:33" ht="15.75" customHeight="1">
      <c r="A190" s="638" t="s">
        <v>330</v>
      </c>
      <c r="B190" s="639"/>
      <c r="C190" s="639"/>
      <c r="D190" s="639"/>
      <c r="E190" s="639"/>
      <c r="F190" s="639"/>
      <c r="G190" s="206" t="s">
        <v>331</v>
      </c>
      <c r="H190" s="625"/>
      <c r="I190" s="625"/>
      <c r="J190" s="719"/>
      <c r="K190" s="720"/>
      <c r="L190" s="206" t="s">
        <v>332</v>
      </c>
      <c r="M190" s="625"/>
      <c r="N190" s="625"/>
      <c r="O190" s="626"/>
      <c r="P190" s="627"/>
      <c r="Q190" s="234"/>
      <c r="R190" s="36"/>
      <c r="S190" s="94"/>
      <c r="T190" s="180"/>
      <c r="U190" s="39"/>
    </row>
    <row r="191" spans="1:33">
      <c r="A191" s="617" t="s">
        <v>333</v>
      </c>
      <c r="B191" s="618"/>
      <c r="C191" s="618"/>
      <c r="D191" s="618"/>
      <c r="E191" s="619"/>
      <c r="F191" s="207" t="str">
        <f>IF(OR(ISBLANK(H188),ISBLANK(H189))," ",DATEDIF(H188,H189,"d")/30)</f>
        <v xml:space="preserve"> </v>
      </c>
      <c r="G191" s="208" t="s">
        <v>334</v>
      </c>
      <c r="H191" s="628" t="str">
        <f>IF(F191=" "," ",IF(F191&lt;=12,"OK &lt;12 months from production","Error, outside acceptable range"))</f>
        <v xml:space="preserve"> </v>
      </c>
      <c r="I191" s="629"/>
      <c r="J191" s="629"/>
      <c r="K191" s="629"/>
      <c r="L191" s="629"/>
      <c r="M191" s="630" t="s">
        <v>335</v>
      </c>
      <c r="N191" s="630"/>
      <c r="O191" s="630"/>
      <c r="P191" s="631"/>
      <c r="R191" s="209"/>
      <c r="T191" s="210" t="s">
        <v>336</v>
      </c>
      <c r="U191" s="39"/>
      <c r="AG191" s="211">
        <f>DATEDIF(H188,H189,"M")</f>
        <v>0</v>
      </c>
    </row>
    <row r="192" spans="1:33" ht="14.45" customHeight="1">
      <c r="A192" s="617" t="s">
        <v>337</v>
      </c>
      <c r="B192" s="618"/>
      <c r="C192" s="618"/>
      <c r="D192" s="618"/>
      <c r="E192" s="619"/>
      <c r="F192" s="212" t="str">
        <f>IF(OR(ISBLANK(H189),ISBLANK(J189))," ",DATEDIF(H189,J189,"d")/30)</f>
        <v xml:space="preserve"> </v>
      </c>
      <c r="G192" s="208" t="s">
        <v>334</v>
      </c>
      <c r="H192" s="628" t="str">
        <f>IF(F191=" "," ",IF(F192&lt;=12,"OK &lt;12 months from production", "Error, outside acceptable range"))</f>
        <v xml:space="preserve"> </v>
      </c>
      <c r="I192" s="629"/>
      <c r="J192" s="629"/>
      <c r="K192" s="629"/>
      <c r="L192" s="629"/>
      <c r="M192" s="630" t="s">
        <v>338</v>
      </c>
      <c r="N192" s="630"/>
      <c r="O192" s="630"/>
      <c r="P192" s="631"/>
      <c r="R192" s="209"/>
      <c r="T192" s="39"/>
      <c r="U192" s="39"/>
      <c r="AG192" s="211">
        <f>DATEDIF(H189,J189,"M")</f>
        <v>0</v>
      </c>
    </row>
    <row r="193" spans="1:40" ht="14.45" customHeight="1">
      <c r="A193" s="617" t="s">
        <v>339</v>
      </c>
      <c r="B193" s="618"/>
      <c r="C193" s="618"/>
      <c r="D193" s="618"/>
      <c r="E193" s="619"/>
      <c r="F193" s="212" t="str">
        <f>IF(OR(ISBLANK(J188),ISBLANK(J189))," ",DATEDIF(J188,J189,"d")/30)</f>
        <v xml:space="preserve"> </v>
      </c>
      <c r="G193" s="208" t="s">
        <v>334</v>
      </c>
      <c r="H193" s="628" t="str">
        <f>IF(F191=" "," ",IF(F193&lt;=12,"OK &lt;12 months from production", "Error, outside acceptable range"))</f>
        <v xml:space="preserve"> </v>
      </c>
      <c r="I193" s="629"/>
      <c r="J193" s="629"/>
      <c r="K193" s="629"/>
      <c r="L193" s="629"/>
      <c r="M193" s="630" t="s">
        <v>340</v>
      </c>
      <c r="N193" s="630"/>
      <c r="O193" s="630"/>
      <c r="P193" s="631"/>
      <c r="R193" s="213"/>
      <c r="U193" s="39"/>
      <c r="AG193" s="211">
        <f>DATEDIF(J188,J189,"M")</f>
        <v>0</v>
      </c>
    </row>
    <row r="194" spans="1:40" ht="14.45" customHeight="1">
      <c r="A194" s="617" t="s">
        <v>341</v>
      </c>
      <c r="B194" s="618"/>
      <c r="C194" s="618"/>
      <c r="D194" s="618"/>
      <c r="E194" s="619"/>
      <c r="F194" s="212" t="str">
        <f>IF(OR(ISBLANK(H190),ISBLANK(J189))," ",DATEDIF(J189,H190,"d")/30)</f>
        <v xml:space="preserve"> </v>
      </c>
      <c r="G194" s="208" t="s">
        <v>334</v>
      </c>
      <c r="H194" s="628" t="str">
        <f>IF(F191=" "," ",IF(F194&lt;=12,"OK &lt;12 months from Solution claim", "Error, outside acceptable range"))</f>
        <v xml:space="preserve"> </v>
      </c>
      <c r="I194" s="629"/>
      <c r="J194" s="629"/>
      <c r="K194" s="629"/>
      <c r="L194" s="629"/>
      <c r="M194" s="630" t="s">
        <v>342</v>
      </c>
      <c r="N194" s="630"/>
      <c r="O194" s="630"/>
      <c r="P194" s="631"/>
      <c r="R194" s="209"/>
      <c r="U194" s="39"/>
      <c r="AG194" s="211">
        <f>DATEDIF(H190,J189,"M")</f>
        <v>0</v>
      </c>
    </row>
    <row r="195" spans="1:40" ht="14.45" customHeight="1">
      <c r="A195" s="617" t="s">
        <v>343</v>
      </c>
      <c r="B195" s="618"/>
      <c r="C195" s="618"/>
      <c r="D195" s="618"/>
      <c r="E195" s="619"/>
      <c r="F195" s="212" t="str">
        <f>IF(OR(ISBLANK(M188),ISBLANK(M189))," ",DATEDIF(M188,M189,"d")/30)</f>
        <v xml:space="preserve"> </v>
      </c>
      <c r="G195" s="208" t="s">
        <v>334</v>
      </c>
      <c r="H195" s="628" t="str">
        <f>IF(F191=" "," ",IF(F195&lt;=12,"OK &lt;12 months from original LETS claim", "Error, outside acceptable range"))</f>
        <v xml:space="preserve"> </v>
      </c>
      <c r="I195" s="629"/>
      <c r="J195" s="629"/>
      <c r="K195" s="629"/>
      <c r="L195" s="629"/>
      <c r="M195" s="630" t="s">
        <v>344</v>
      </c>
      <c r="N195" s="630"/>
      <c r="O195" s="630"/>
      <c r="P195" s="631"/>
      <c r="Q195" s="97"/>
      <c r="R195" s="209"/>
      <c r="U195" s="39"/>
      <c r="AG195" s="211">
        <f>DATEDIF(M188,M189,"M")</f>
        <v>0</v>
      </c>
    </row>
    <row r="196" spans="1:40" ht="14.45" customHeight="1">
      <c r="A196" s="617" t="s">
        <v>345</v>
      </c>
      <c r="B196" s="618"/>
      <c r="C196" s="618"/>
      <c r="D196" s="618"/>
      <c r="E196" s="619"/>
      <c r="F196" s="212" t="str">
        <f>IF(OR(ISBLANK(J189),ISBLANK(M189))," ",DATEDIF(J189,M189,"D")/30)</f>
        <v xml:space="preserve"> </v>
      </c>
      <c r="G196" s="208" t="s">
        <v>334</v>
      </c>
      <c r="H196" s="628" t="str">
        <f>IF(F191=" "," ",IF(F196&lt;=12,"OK &lt;12 months from original LETS book", "Error, outside acceptable range"))</f>
        <v xml:space="preserve"> </v>
      </c>
      <c r="I196" s="629"/>
      <c r="J196" s="629"/>
      <c r="K196" s="629"/>
      <c r="L196" s="629"/>
      <c r="M196" s="630" t="s">
        <v>346</v>
      </c>
      <c r="N196" s="630"/>
      <c r="O196" s="630"/>
      <c r="P196" s="631"/>
      <c r="Q196" s="97"/>
      <c r="R196" s="209"/>
      <c r="U196" s="39"/>
      <c r="AG196" s="211">
        <f>DATEDIF(J189,M189,"M")</f>
        <v>0</v>
      </c>
    </row>
    <row r="197" spans="1:40" ht="14.45" customHeight="1">
      <c r="A197" s="617" t="s">
        <v>347</v>
      </c>
      <c r="B197" s="618"/>
      <c r="C197" s="618"/>
      <c r="D197" s="618"/>
      <c r="E197" s="619"/>
      <c r="F197" s="212" t="str">
        <f>IF(OR(ISBLANK(J188),ISBLANK(O188))," ",DATEDIF(J188,O188,"d")/30)</f>
        <v xml:space="preserve"> </v>
      </c>
      <c r="G197" s="208" t="s">
        <v>334</v>
      </c>
      <c r="H197" s="628" t="str">
        <f>IF(F191=" "," ",IF(F197&lt;=12,"OK &lt;12 months from LETS generation", "Error, outside acceptable range"))</f>
        <v xml:space="preserve"> </v>
      </c>
      <c r="I197" s="629"/>
      <c r="J197" s="629"/>
      <c r="K197" s="629"/>
      <c r="L197" s="629"/>
      <c r="M197" s="630" t="s">
        <v>348</v>
      </c>
      <c r="N197" s="630"/>
      <c r="O197" s="630"/>
      <c r="P197" s="631"/>
      <c r="Q197" s="97"/>
      <c r="R197" s="209"/>
      <c r="T197" s="210" t="s">
        <v>349</v>
      </c>
      <c r="U197" s="39"/>
      <c r="AG197" s="211">
        <f>DATEDIF(J188,O188,"M")</f>
        <v>0</v>
      </c>
    </row>
    <row r="198" spans="1:40" ht="14.45" customHeight="1">
      <c r="A198" s="617" t="s">
        <v>350</v>
      </c>
      <c r="B198" s="618"/>
      <c r="C198" s="618"/>
      <c r="D198" s="618"/>
      <c r="E198" s="619"/>
      <c r="F198" s="212" t="str">
        <f>IF(OR(ISBLANK(M188),ISBLANK(M189))," ",DATEDIF(M188,M189,"d")/30)</f>
        <v xml:space="preserve"> </v>
      </c>
      <c r="G198" s="208" t="s">
        <v>334</v>
      </c>
      <c r="H198" s="628" t="str">
        <f>IF(F191=" "," ",IF(F198&lt;=12,"OK &lt;12 months from LSP's LETS claim", "Error, outside acceptable range"))</f>
        <v xml:space="preserve"> </v>
      </c>
      <c r="I198" s="629"/>
      <c r="J198" s="629"/>
      <c r="K198" s="629"/>
      <c r="L198" s="629"/>
      <c r="M198" s="630" t="s">
        <v>351</v>
      </c>
      <c r="N198" s="630"/>
      <c r="O198" s="630"/>
      <c r="P198" s="631"/>
      <c r="U198" s="39"/>
      <c r="AG198" s="211">
        <f>DATEDIF(M188,M189,"M")</f>
        <v>0</v>
      </c>
      <c r="AH198" s="214" t="s">
        <v>352</v>
      </c>
      <c r="AI198" s="215"/>
    </row>
    <row r="199" spans="1:40" ht="14.45" customHeight="1">
      <c r="A199" s="617" t="s">
        <v>353</v>
      </c>
      <c r="B199" s="618"/>
      <c r="C199" s="618"/>
      <c r="D199" s="618"/>
      <c r="E199" s="619"/>
      <c r="F199" s="216" t="str">
        <f>IF(AI199=0," ",DATEDIF(O188,AI199,"d")/30)</f>
        <v xml:space="preserve"> </v>
      </c>
      <c r="G199" s="208" t="s">
        <v>334</v>
      </c>
      <c r="H199" s="706" t="str">
        <f>IF(F191=" "," ",IF(F199&lt;=24,"OK &lt;24 months from Shipper's LETS claim", "Error, outside acceptable range"))</f>
        <v xml:space="preserve"> </v>
      </c>
      <c r="I199" s="707"/>
      <c r="J199" s="707"/>
      <c r="K199" s="707"/>
      <c r="L199" s="707"/>
      <c r="M199" s="630" t="s">
        <v>354</v>
      </c>
      <c r="N199" s="630"/>
      <c r="O199" s="630"/>
      <c r="P199" s="631"/>
      <c r="U199" s="39"/>
      <c r="AG199" s="211">
        <f>DATEDIF(AI199,O188,"m")</f>
        <v>0</v>
      </c>
      <c r="AH199" s="217">
        <f>IF(ISBLANK(M190),0,YEAR(M190))</f>
        <v>0</v>
      </c>
      <c r="AI199" s="218">
        <f>IF(AH199=0,0,"31/12/"&amp;AH199)</f>
        <v>0</v>
      </c>
      <c r="AM199" s="39" t="str">
        <f>IF(AH199=0," ","31/12/"&amp;AH199)</f>
        <v xml:space="preserve"> </v>
      </c>
      <c r="AN199" s="39"/>
    </row>
    <row r="200" spans="1:40" ht="14.45" customHeight="1">
      <c r="A200" s="654" t="s">
        <v>355</v>
      </c>
      <c r="B200" s="655"/>
      <c r="C200" s="655"/>
      <c r="D200" s="655"/>
      <c r="E200" s="656"/>
      <c r="F200" s="216" t="str">
        <f>IF(AI200=0," ",DATEDIF(AI200,O188,"d")/30)</f>
        <v xml:space="preserve"> </v>
      </c>
      <c r="G200" s="208" t="s">
        <v>334</v>
      </c>
      <c r="H200" s="628" t="str">
        <f>IF(F191=" "," ",IF(F200&lt;=24,"OK &lt;24 months from year LETS claimed in", "Error, outside acceptable range"))</f>
        <v xml:space="preserve"> </v>
      </c>
      <c r="I200" s="629"/>
      <c r="J200" s="629"/>
      <c r="K200" s="629"/>
      <c r="L200" s="629"/>
      <c r="M200" s="636" t="s">
        <v>356</v>
      </c>
      <c r="N200" s="636"/>
      <c r="O200" s="636"/>
      <c r="P200" s="637"/>
      <c r="R200" s="219" t="s">
        <v>357</v>
      </c>
      <c r="U200" s="39"/>
      <c r="AG200" s="211">
        <f>DATEDIF(AI200,O188,"m")</f>
        <v>0</v>
      </c>
      <c r="AH200" s="217">
        <f>IF(ISBLANK(M189),0,YEAR(M189))</f>
        <v>0</v>
      </c>
      <c r="AI200" s="218">
        <f>IF(AH200=0,0,"31/12/"&amp;AH200)</f>
        <v>0</v>
      </c>
    </row>
    <row r="201" spans="1:40" ht="14.45" customHeight="1">
      <c r="A201" s="617" t="s">
        <v>358</v>
      </c>
      <c r="B201" s="618"/>
      <c r="C201" s="618"/>
      <c r="D201" s="618"/>
      <c r="E201" s="619"/>
      <c r="F201" s="645" t="str">
        <f>IF(AI201=0," ",DATEDIF(AI201,O188,"d")/30)</f>
        <v xml:space="preserve"> </v>
      </c>
      <c r="G201" s="640" t="s">
        <v>334</v>
      </c>
      <c r="H201" s="708" t="str">
        <f>IF(F191=" "," ",IF(F201&lt;=24,"OK &lt;24 months from year Solution profile booked", "Error, outside acceptable range"))</f>
        <v xml:space="preserve"> </v>
      </c>
      <c r="I201" s="709"/>
      <c r="J201" s="709"/>
      <c r="K201" s="709"/>
      <c r="L201" s="709"/>
      <c r="M201" s="636" t="s">
        <v>359</v>
      </c>
      <c r="N201" s="636"/>
      <c r="O201" s="636"/>
      <c r="P201" s="637"/>
      <c r="T201" s="199"/>
      <c r="U201" s="39"/>
      <c r="AG201" s="211">
        <f>DATEDIF(AI201,O188,"m")</f>
        <v>0</v>
      </c>
      <c r="AH201" s="220">
        <f>IF(ISBLANK(H189),0,YEAR(H189))</f>
        <v>0</v>
      </c>
      <c r="AI201" s="221">
        <f>IF(AH201=0,0,"31/12/"&amp;AH201)</f>
        <v>0</v>
      </c>
    </row>
    <row r="202" spans="1:40" ht="14.45" customHeight="1">
      <c r="A202" s="642"/>
      <c r="B202" s="643"/>
      <c r="C202" s="643"/>
      <c r="D202" s="643"/>
      <c r="E202" s="644"/>
      <c r="F202" s="646"/>
      <c r="G202" s="641"/>
      <c r="H202" s="710"/>
      <c r="I202" s="711"/>
      <c r="J202" s="711"/>
      <c r="K202" s="711"/>
      <c r="L202" s="711"/>
      <c r="M202" s="630"/>
      <c r="N202" s="630"/>
      <c r="O202" s="630"/>
      <c r="P202" s="222"/>
      <c r="Q202" s="235" t="str">
        <f>IF(ISBLANK(M190)," ",YEAR(M190))</f>
        <v xml:space="preserve"> </v>
      </c>
      <c r="R202" s="39"/>
      <c r="U202" s="39"/>
      <c r="AG202" s="223"/>
    </row>
    <row r="203" spans="1:40" ht="14.45" customHeight="1" thickBot="1">
      <c r="A203" s="734" t="s">
        <v>360</v>
      </c>
      <c r="B203" s="735"/>
      <c r="C203" s="735"/>
      <c r="D203" s="735"/>
      <c r="E203" s="736"/>
      <c r="F203" s="224" t="str">
        <f>IF(OR(ISBLANK(J189),ISBLANK(O188))," ",DATEDIF(J189,O188,"d")/30)</f>
        <v xml:space="preserve"> </v>
      </c>
      <c r="G203" s="225" t="s">
        <v>334</v>
      </c>
      <c r="H203" s="717" t="str">
        <f>IF(F191=" "," ",IF(F203&lt;=12,"OK &lt;12 months from LETS profile booked", "Error, outside acceptable range"))</f>
        <v xml:space="preserve"> </v>
      </c>
      <c r="I203" s="718"/>
      <c r="J203" s="718"/>
      <c r="K203" s="718"/>
      <c r="L203" s="718"/>
      <c r="M203" s="634"/>
      <c r="N203" s="634"/>
      <c r="O203" s="634"/>
      <c r="P203" s="635"/>
      <c r="Q203" s="97"/>
      <c r="R203" s="209"/>
      <c r="T203" s="39"/>
      <c r="U203" s="39"/>
      <c r="AG203" s="211">
        <f>DATEDIF(J189,O188,"m")</f>
        <v>0</v>
      </c>
    </row>
    <row r="204" spans="1:40">
      <c r="A204" s="196" t="s">
        <v>361</v>
      </c>
      <c r="R204" s="180"/>
    </row>
    <row r="205" spans="1:40">
      <c r="R205" s="180"/>
    </row>
    <row r="206" spans="1:40" ht="14.65" hidden="1" customHeight="1" outlineLevel="1" thickBot="1">
      <c r="A206" s="740" t="s">
        <v>362</v>
      </c>
      <c r="B206" s="740"/>
      <c r="C206" s="740"/>
      <c r="D206" s="740"/>
      <c r="E206" s="740"/>
      <c r="F206" s="226" t="str">
        <f>"Table "&amp; (AG206)</f>
        <v>Table 2</v>
      </c>
      <c r="H206" s="201" t="s">
        <v>315</v>
      </c>
      <c r="I206" s="36" t="str">
        <f ca="1">CELL("contents",$E$13)</f>
        <v>Select</v>
      </c>
      <c r="M206" s="202" t="s">
        <v>316</v>
      </c>
      <c r="O206" s="203"/>
      <c r="S206" s="203"/>
      <c r="T206" s="647" t="s">
        <v>317</v>
      </c>
      <c r="U206" s="647"/>
      <c r="V206" s="647"/>
      <c r="W206" s="647"/>
      <c r="X206" s="647"/>
      <c r="Y206" s="647"/>
      <c r="Z206" s="647"/>
      <c r="AA206" s="647"/>
      <c r="AB206" s="647"/>
      <c r="AG206" s="195">
        <f>AG186+1</f>
        <v>2</v>
      </c>
    </row>
    <row r="207" spans="1:40" ht="15.75" hidden="1" customHeight="1" outlineLevel="1">
      <c r="A207" s="724" t="s">
        <v>318</v>
      </c>
      <c r="B207" s="725"/>
      <c r="C207" s="725"/>
      <c r="D207" s="725"/>
      <c r="E207" s="632" t="s">
        <v>319</v>
      </c>
      <c r="F207" s="632"/>
      <c r="G207" s="205"/>
      <c r="H207" s="697" t="s">
        <v>320</v>
      </c>
      <c r="I207" s="697"/>
      <c r="J207" s="697" t="s">
        <v>55</v>
      </c>
      <c r="K207" s="697"/>
      <c r="L207" s="204"/>
      <c r="M207" s="697" t="s">
        <v>55</v>
      </c>
      <c r="N207" s="697"/>
      <c r="O207" s="632" t="s">
        <v>363</v>
      </c>
      <c r="P207" s="633"/>
      <c r="Q207" s="97"/>
      <c r="R207" s="36"/>
      <c r="S207" s="94"/>
      <c r="T207" s="647"/>
      <c r="U207" s="647"/>
      <c r="V207" s="647"/>
      <c r="W207" s="647"/>
      <c r="X207" s="647"/>
      <c r="Y207" s="647"/>
      <c r="Z207" s="647"/>
      <c r="AA207" s="647"/>
      <c r="AB207" s="647"/>
    </row>
    <row r="208" spans="1:40" ht="15.75" hidden="1" customHeight="1" outlineLevel="1">
      <c r="A208" s="712" t="s">
        <v>322</v>
      </c>
      <c r="B208" s="713"/>
      <c r="C208" s="713"/>
      <c r="D208" s="713"/>
      <c r="E208" s="625"/>
      <c r="F208" s="625"/>
      <c r="G208" s="206" t="s">
        <v>323</v>
      </c>
      <c r="H208" s="625"/>
      <c r="I208" s="625"/>
      <c r="J208" s="625"/>
      <c r="K208" s="625"/>
      <c r="L208" s="206" t="s">
        <v>324</v>
      </c>
      <c r="M208" s="625"/>
      <c r="N208" s="625"/>
      <c r="O208" s="625"/>
      <c r="P208" s="714"/>
      <c r="Q208" s="125" t="s">
        <v>325</v>
      </c>
      <c r="R208" s="36"/>
      <c r="S208" s="94"/>
      <c r="T208" s="180" t="s">
        <v>326</v>
      </c>
      <c r="U208" s="39"/>
    </row>
    <row r="209" spans="1:35" ht="15.75" hidden="1" customHeight="1" outlineLevel="1">
      <c r="A209" s="715"/>
      <c r="B209" s="716"/>
      <c r="C209" s="716"/>
      <c r="D209" s="716"/>
      <c r="E209" s="716"/>
      <c r="F209" s="716"/>
      <c r="G209" s="206" t="s">
        <v>327</v>
      </c>
      <c r="H209" s="625"/>
      <c r="I209" s="625"/>
      <c r="J209" s="625"/>
      <c r="K209" s="625"/>
      <c r="L209" s="206" t="s">
        <v>328</v>
      </c>
      <c r="M209" s="625"/>
      <c r="N209" s="625"/>
      <c r="O209" s="626"/>
      <c r="P209" s="627"/>
      <c r="Q209" s="125" t="s">
        <v>329</v>
      </c>
      <c r="R209" s="36"/>
      <c r="S209" s="94"/>
      <c r="T209" s="180"/>
      <c r="U209" s="39"/>
    </row>
    <row r="210" spans="1:35" ht="15.75" hidden="1" customHeight="1" outlineLevel="1">
      <c r="A210" s="638" t="s">
        <v>330</v>
      </c>
      <c r="B210" s="639"/>
      <c r="C210" s="639"/>
      <c r="D210" s="639"/>
      <c r="E210" s="639"/>
      <c r="F210" s="639"/>
      <c r="G210" s="206" t="s">
        <v>331</v>
      </c>
      <c r="H210" s="625"/>
      <c r="I210" s="625"/>
      <c r="J210" s="719"/>
      <c r="K210" s="720"/>
      <c r="L210" s="206" t="s">
        <v>332</v>
      </c>
      <c r="M210" s="625"/>
      <c r="N210" s="625"/>
      <c r="O210" s="626"/>
      <c r="P210" s="627"/>
      <c r="Q210" s="234"/>
      <c r="R210" s="36"/>
      <c r="S210" s="94"/>
      <c r="T210" s="180"/>
      <c r="U210" s="39"/>
    </row>
    <row r="211" spans="1:35" ht="14.45" hidden="1" customHeight="1" outlineLevel="1">
      <c r="A211" s="617" t="s">
        <v>333</v>
      </c>
      <c r="B211" s="618"/>
      <c r="C211" s="618"/>
      <c r="D211" s="618"/>
      <c r="E211" s="619"/>
      <c r="F211" s="207" t="str">
        <f>IF(OR(ISBLANK(H208),ISBLANK(H209))," ",DATEDIF(H208,H209,"d")/30)</f>
        <v xml:space="preserve"> </v>
      </c>
      <c r="G211" s="208" t="s">
        <v>334</v>
      </c>
      <c r="H211" s="628" t="str">
        <f>IF(F211=" "," ",IF(F211&lt;=12,"OK &lt;12 months from production","Error, outside acceptable range"))</f>
        <v xml:space="preserve"> </v>
      </c>
      <c r="I211" s="629"/>
      <c r="J211" s="629"/>
      <c r="K211" s="629"/>
      <c r="L211" s="629"/>
      <c r="M211" s="630" t="s">
        <v>335</v>
      </c>
      <c r="N211" s="630"/>
      <c r="O211" s="630"/>
      <c r="P211" s="631"/>
      <c r="R211" s="209"/>
      <c r="T211" s="227" t="s">
        <v>364</v>
      </c>
      <c r="U211" s="39"/>
      <c r="AG211" s="211">
        <f>DATEDIF(H208,H209,"M")</f>
        <v>0</v>
      </c>
    </row>
    <row r="212" spans="1:35" ht="14.45" hidden="1" customHeight="1" outlineLevel="1">
      <c r="A212" s="617" t="s">
        <v>337</v>
      </c>
      <c r="B212" s="618"/>
      <c r="C212" s="618"/>
      <c r="D212" s="618"/>
      <c r="E212" s="619"/>
      <c r="F212" s="212" t="str">
        <f>IF(OR(ISBLANK(H209),ISBLANK(J209))," ",DATEDIF(H209,J209,"d")/30)</f>
        <v xml:space="preserve"> </v>
      </c>
      <c r="G212" s="208" t="s">
        <v>334</v>
      </c>
      <c r="H212" s="628" t="str">
        <f>IF(F211=" "," ",IF(F212&lt;=12,"OK &lt;12 months from production", "Error, outside acceptable range"))</f>
        <v xml:space="preserve"> </v>
      </c>
      <c r="I212" s="629"/>
      <c r="J212" s="629"/>
      <c r="K212" s="629"/>
      <c r="L212" s="629"/>
      <c r="M212" s="630" t="s">
        <v>338</v>
      </c>
      <c r="N212" s="630"/>
      <c r="O212" s="630"/>
      <c r="P212" s="631"/>
      <c r="R212" s="209"/>
      <c r="T212" s="39"/>
      <c r="U212" s="39"/>
      <c r="AG212" s="211">
        <f>DATEDIF(H209,J209,"M")</f>
        <v>0</v>
      </c>
    </row>
    <row r="213" spans="1:35" ht="14.45" hidden="1" customHeight="1" outlineLevel="1">
      <c r="A213" s="617" t="s">
        <v>339</v>
      </c>
      <c r="B213" s="618"/>
      <c r="C213" s="618"/>
      <c r="D213" s="618"/>
      <c r="E213" s="619"/>
      <c r="F213" s="212" t="str">
        <f>IF(OR(ISBLANK(J208),ISBLANK(J209))," ",DATEDIF(J208,J209,"d")/30)</f>
        <v xml:space="preserve"> </v>
      </c>
      <c r="G213" s="208" t="s">
        <v>334</v>
      </c>
      <c r="H213" s="628" t="str">
        <f>IF(F211=" "," ",IF(F213&lt;=12,"OK &lt;12 months from production", "Error, outside acceptable range"))</f>
        <v xml:space="preserve"> </v>
      </c>
      <c r="I213" s="629"/>
      <c r="J213" s="629"/>
      <c r="K213" s="629"/>
      <c r="L213" s="629"/>
      <c r="M213" s="630" t="s">
        <v>340</v>
      </c>
      <c r="N213" s="630"/>
      <c r="O213" s="630"/>
      <c r="P213" s="631"/>
      <c r="R213" s="213"/>
      <c r="U213" s="39"/>
      <c r="AG213" s="211">
        <f>DATEDIF(J208,J209,"M")</f>
        <v>0</v>
      </c>
    </row>
    <row r="214" spans="1:35" ht="14.45" hidden="1" customHeight="1" outlineLevel="1">
      <c r="A214" s="617" t="s">
        <v>341</v>
      </c>
      <c r="B214" s="618"/>
      <c r="C214" s="618"/>
      <c r="D214" s="618"/>
      <c r="E214" s="619"/>
      <c r="F214" s="212" t="str">
        <f>IF(OR(ISBLANK(H210),ISBLANK(J209))," ",DATEDIF(J209,H210,"d")/30)</f>
        <v xml:space="preserve"> </v>
      </c>
      <c r="G214" s="208" t="s">
        <v>334</v>
      </c>
      <c r="H214" s="628" t="str">
        <f>IF(F211=" "," ",IF(F214&lt;=12,"OK &lt;12 months from Solution claim", "Error, outside acceptable range"))</f>
        <v xml:space="preserve"> </v>
      </c>
      <c r="I214" s="629"/>
      <c r="J214" s="629"/>
      <c r="K214" s="629"/>
      <c r="L214" s="629"/>
      <c r="M214" s="630" t="s">
        <v>342</v>
      </c>
      <c r="N214" s="630"/>
      <c r="O214" s="630"/>
      <c r="P214" s="631"/>
      <c r="R214" s="209"/>
      <c r="U214" s="39"/>
      <c r="AG214" s="211">
        <f>DATEDIF(H210,J209,"M")</f>
        <v>0</v>
      </c>
    </row>
    <row r="215" spans="1:35" ht="14.45" hidden="1" customHeight="1" outlineLevel="1">
      <c r="A215" s="617" t="s">
        <v>343</v>
      </c>
      <c r="B215" s="618"/>
      <c r="C215" s="618"/>
      <c r="D215" s="618"/>
      <c r="E215" s="619"/>
      <c r="F215" s="212" t="str">
        <f>IF(OR(ISBLANK(M208),ISBLANK(M209))," ",DATEDIF(M208,M209,"d")/30)</f>
        <v xml:space="preserve"> </v>
      </c>
      <c r="G215" s="208" t="s">
        <v>334</v>
      </c>
      <c r="H215" s="628" t="str">
        <f>IF(F211=" "," ",IF(F215&lt;=12,"OK &lt;12 months from original LETS claim", "Error, outside acceptable range"))</f>
        <v xml:space="preserve"> </v>
      </c>
      <c r="I215" s="629"/>
      <c r="J215" s="629"/>
      <c r="K215" s="629"/>
      <c r="L215" s="629"/>
      <c r="M215" s="630" t="s">
        <v>344</v>
      </c>
      <c r="N215" s="630"/>
      <c r="O215" s="630"/>
      <c r="P215" s="631"/>
      <c r="Q215" s="97"/>
      <c r="R215" s="209"/>
      <c r="U215" s="39"/>
      <c r="AG215" s="211">
        <f>DATEDIF(M208,M209,"M")</f>
        <v>0</v>
      </c>
    </row>
    <row r="216" spans="1:35" ht="14.45" hidden="1" customHeight="1" outlineLevel="1">
      <c r="A216" s="617" t="s">
        <v>345</v>
      </c>
      <c r="B216" s="618"/>
      <c r="C216" s="618"/>
      <c r="D216" s="618"/>
      <c r="E216" s="619"/>
      <c r="F216" s="212" t="str">
        <f>IF(OR(ISBLANK(J209),ISBLANK(M209))," ",DATEDIF(J209,M209,"D")/30)</f>
        <v xml:space="preserve"> </v>
      </c>
      <c r="G216" s="208" t="s">
        <v>334</v>
      </c>
      <c r="H216" s="628" t="str">
        <f>IF(F211=" "," ",IF(F216&lt;=12,"OK &lt;12 months from original LETS book", "Error, outside acceptable range"))</f>
        <v xml:space="preserve"> </v>
      </c>
      <c r="I216" s="629"/>
      <c r="J216" s="629"/>
      <c r="K216" s="629"/>
      <c r="L216" s="629"/>
      <c r="M216" s="630" t="s">
        <v>346</v>
      </c>
      <c r="N216" s="630"/>
      <c r="O216" s="630"/>
      <c r="P216" s="631"/>
      <c r="Q216" s="97"/>
      <c r="R216" s="209"/>
      <c r="U216" s="39"/>
      <c r="AG216" s="211">
        <f>DATEDIF(J209,M209,"M")</f>
        <v>0</v>
      </c>
    </row>
    <row r="217" spans="1:35" ht="14.45" hidden="1" customHeight="1" outlineLevel="1">
      <c r="A217" s="617" t="s">
        <v>347</v>
      </c>
      <c r="B217" s="618"/>
      <c r="C217" s="618"/>
      <c r="D217" s="618"/>
      <c r="E217" s="619"/>
      <c r="F217" s="212" t="str">
        <f>IF(OR(ISBLANK(J208),ISBLANK(O208))," ",DATEDIF(J208,O208,"d")/30)</f>
        <v xml:space="preserve"> </v>
      </c>
      <c r="G217" s="208" t="s">
        <v>334</v>
      </c>
      <c r="H217" s="628" t="str">
        <f>IF(F211=" "," ",IF(F217&lt;=12,"OK &lt;12 months from LETS generation", "Error, outside acceptable range"))</f>
        <v xml:space="preserve"> </v>
      </c>
      <c r="I217" s="629"/>
      <c r="J217" s="629"/>
      <c r="K217" s="629"/>
      <c r="L217" s="629"/>
      <c r="M217" s="630" t="s">
        <v>348</v>
      </c>
      <c r="N217" s="630"/>
      <c r="O217" s="630"/>
      <c r="P217" s="631"/>
      <c r="Q217" s="97"/>
      <c r="R217" s="209"/>
      <c r="T217" s="227" t="s">
        <v>349</v>
      </c>
      <c r="U217" s="39"/>
      <c r="AG217" s="211">
        <f>DATEDIF(J208,O208,"M")</f>
        <v>0</v>
      </c>
    </row>
    <row r="218" spans="1:35" ht="14.45" hidden="1" customHeight="1" outlineLevel="1">
      <c r="A218" s="617" t="s">
        <v>350</v>
      </c>
      <c r="B218" s="618"/>
      <c r="C218" s="618"/>
      <c r="D218" s="618"/>
      <c r="E218" s="619"/>
      <c r="F218" s="212" t="str">
        <f>IF(OR(ISBLANK(M208),ISBLANK(M209))," ",DATEDIF(M208,M209,"d")/30)</f>
        <v xml:space="preserve"> </v>
      </c>
      <c r="G218" s="208" t="s">
        <v>334</v>
      </c>
      <c r="H218" s="628" t="str">
        <f>IF(F211=" "," ",IF(F218&lt;=12,"OK &lt;12 months from LSP's LETS claim", "Error, outside acceptable range"))</f>
        <v xml:space="preserve"> </v>
      </c>
      <c r="I218" s="629"/>
      <c r="J218" s="629"/>
      <c r="K218" s="629"/>
      <c r="L218" s="629"/>
      <c r="M218" s="630" t="s">
        <v>351</v>
      </c>
      <c r="N218" s="630"/>
      <c r="O218" s="630"/>
      <c r="P218" s="631"/>
      <c r="U218" s="39"/>
      <c r="AG218" s="211">
        <f>DATEDIF(M208,M209,"M")</f>
        <v>0</v>
      </c>
      <c r="AH218" s="214" t="s">
        <v>352</v>
      </c>
      <c r="AI218" s="215"/>
    </row>
    <row r="219" spans="1:35" ht="14.45" hidden="1" customHeight="1" outlineLevel="1">
      <c r="A219" s="617" t="s">
        <v>353</v>
      </c>
      <c r="B219" s="618"/>
      <c r="C219" s="618"/>
      <c r="D219" s="618"/>
      <c r="E219" s="619"/>
      <c r="F219" s="216" t="str">
        <f>IF(AI219=0," ",DATEDIF(O208,AI219,"d")/30)</f>
        <v xml:space="preserve"> </v>
      </c>
      <c r="G219" s="208" t="s">
        <v>334</v>
      </c>
      <c r="H219" s="706" t="str">
        <f>IF(F211=" "," ",IF(F219&lt;=24,"OK &lt;24 months from Shipper's LETS claim", "Error, outside acceptable range"))</f>
        <v xml:space="preserve"> </v>
      </c>
      <c r="I219" s="707"/>
      <c r="J219" s="707"/>
      <c r="K219" s="707"/>
      <c r="L219" s="707"/>
      <c r="M219" s="630" t="s">
        <v>354</v>
      </c>
      <c r="N219" s="630"/>
      <c r="O219" s="630"/>
      <c r="P219" s="631"/>
      <c r="U219" s="39"/>
      <c r="AB219" s="36" t="str">
        <f>IF(AH219=0," ","31/12/"&amp;AH219)</f>
        <v xml:space="preserve"> </v>
      </c>
      <c r="AG219" s="211">
        <f>DATEDIF(AI219,O208,"m")</f>
        <v>0</v>
      </c>
      <c r="AH219" s="217">
        <f>IF(ISBLANK(M210),0,YEAR(M210))</f>
        <v>0</v>
      </c>
      <c r="AI219" s="218">
        <f>IF(AH219=0,0,"31/12/"&amp;AH219)</f>
        <v>0</v>
      </c>
    </row>
    <row r="220" spans="1:35" ht="14.45" hidden="1" customHeight="1" outlineLevel="1">
      <c r="A220" s="654" t="s">
        <v>355</v>
      </c>
      <c r="B220" s="655"/>
      <c r="C220" s="655"/>
      <c r="D220" s="655"/>
      <c r="E220" s="656"/>
      <c r="F220" s="216" t="str">
        <f>IF(AI220=0," ",DATEDIF(AI220,O208,"d")/30)</f>
        <v xml:space="preserve"> </v>
      </c>
      <c r="G220" s="208" t="s">
        <v>334</v>
      </c>
      <c r="H220" s="628" t="str">
        <f>IF(F211=" "," ",IF(F220&lt;=24,"OK &lt;24 months from year LETS claimed in", "Error, outside acceptable range"))</f>
        <v xml:space="preserve"> </v>
      </c>
      <c r="I220" s="629"/>
      <c r="J220" s="629"/>
      <c r="K220" s="629"/>
      <c r="L220" s="629"/>
      <c r="M220" s="636" t="s">
        <v>356</v>
      </c>
      <c r="N220" s="636"/>
      <c r="O220" s="636"/>
      <c r="P220" s="637"/>
      <c r="U220" s="39"/>
      <c r="AG220" s="211">
        <f>DATEDIF(AI220,O208,"m")</f>
        <v>0</v>
      </c>
      <c r="AH220" s="217">
        <f>IF(ISBLANK(M209),0,YEAR(M209))</f>
        <v>0</v>
      </c>
      <c r="AI220" s="218">
        <f>IF(AH220=0,0,"31/12/"&amp;AH220)</f>
        <v>0</v>
      </c>
    </row>
    <row r="221" spans="1:35" ht="14.45" hidden="1" customHeight="1" outlineLevel="1">
      <c r="A221" s="617" t="s">
        <v>358</v>
      </c>
      <c r="B221" s="618"/>
      <c r="C221" s="618"/>
      <c r="D221" s="618"/>
      <c r="E221" s="619"/>
      <c r="F221" s="645" t="str">
        <f>IF(AI221=0," ",DATEDIF(AI221,O208,"d")/30)</f>
        <v xml:space="preserve"> </v>
      </c>
      <c r="G221" s="640" t="s">
        <v>334</v>
      </c>
      <c r="H221" s="708" t="str">
        <f>IF(F211=" "," ",IF(F221&lt;=24,"OK &lt;24 months from year Solution profile booked", "Error, outside acceptable range"))</f>
        <v xml:space="preserve"> </v>
      </c>
      <c r="I221" s="709"/>
      <c r="J221" s="709"/>
      <c r="K221" s="709"/>
      <c r="L221" s="709"/>
      <c r="M221" s="636" t="s">
        <v>359</v>
      </c>
      <c r="N221" s="636"/>
      <c r="O221" s="636"/>
      <c r="P221" s="637"/>
      <c r="T221" s="199"/>
      <c r="U221" s="39"/>
      <c r="AG221" s="211">
        <f>DATEDIF(AI221,O208,"m")</f>
        <v>0</v>
      </c>
      <c r="AH221" s="220">
        <f>IF(ISBLANK(H209),0,YEAR(H209))</f>
        <v>0</v>
      </c>
      <c r="AI221" s="221">
        <f>IF(AH221=0,0,"31/12/"&amp;AH221)</f>
        <v>0</v>
      </c>
    </row>
    <row r="222" spans="1:35" ht="14.45" hidden="1" customHeight="1" outlineLevel="1">
      <c r="A222" s="642"/>
      <c r="B222" s="643"/>
      <c r="C222" s="643"/>
      <c r="D222" s="643"/>
      <c r="E222" s="644"/>
      <c r="F222" s="646"/>
      <c r="G222" s="641"/>
      <c r="H222" s="710"/>
      <c r="I222" s="711"/>
      <c r="J222" s="711"/>
      <c r="K222" s="711"/>
      <c r="L222" s="711"/>
      <c r="M222" s="630"/>
      <c r="N222" s="630"/>
      <c r="O222" s="630"/>
      <c r="P222" s="222"/>
      <c r="Q222" s="235" t="str">
        <f>IF(ISBLANK(M210)," ",YEAR(M210))</f>
        <v xml:space="preserve"> </v>
      </c>
      <c r="R222" s="39"/>
      <c r="U222" s="39"/>
      <c r="AG222" s="223"/>
    </row>
    <row r="223" spans="1:35" ht="14.45" hidden="1" customHeight="1" outlineLevel="1" thickBot="1">
      <c r="A223" s="734" t="s">
        <v>360</v>
      </c>
      <c r="B223" s="735"/>
      <c r="C223" s="735"/>
      <c r="D223" s="735"/>
      <c r="E223" s="736"/>
      <c r="F223" s="224" t="str">
        <f>IF(OR(ISBLANK(J209),ISBLANK(O208))," ",DATEDIF(J209,O208,"d")/30)</f>
        <v xml:space="preserve"> </v>
      </c>
      <c r="G223" s="225" t="s">
        <v>334</v>
      </c>
      <c r="H223" s="717" t="str">
        <f>IF(F211=" "," ",IF(F223&lt;=12,"OK &lt;12 months from LETS profile booked", "Error, outside acceptable range"))</f>
        <v xml:space="preserve"> </v>
      </c>
      <c r="I223" s="718"/>
      <c r="J223" s="718"/>
      <c r="K223" s="718"/>
      <c r="L223" s="718"/>
      <c r="M223" s="634"/>
      <c r="N223" s="634"/>
      <c r="O223" s="634"/>
      <c r="P223" s="635"/>
      <c r="Q223" s="97"/>
      <c r="R223" s="209"/>
      <c r="T223" s="39"/>
      <c r="U223" s="39"/>
      <c r="AG223" s="211">
        <f>DATEDIF(J209,O208,"m")</f>
        <v>0</v>
      </c>
    </row>
    <row r="224" spans="1:35" collapsed="1">
      <c r="A224" s="190" t="s">
        <v>365</v>
      </c>
      <c r="R224" s="180"/>
    </row>
    <row r="225" spans="1:35" ht="14.65" hidden="1" outlineLevel="1" thickBot="1">
      <c r="A225" s="740" t="s">
        <v>362</v>
      </c>
      <c r="B225" s="740"/>
      <c r="C225" s="740"/>
      <c r="D225" s="740"/>
      <c r="E225" s="740"/>
      <c r="F225" s="226" t="str">
        <f>"Table "&amp; (AG225)</f>
        <v>Table 3</v>
      </c>
      <c r="H225" s="201" t="s">
        <v>315</v>
      </c>
      <c r="I225" s="36" t="str">
        <f ca="1">CELL("contents",$E$13)</f>
        <v>Select</v>
      </c>
      <c r="M225" s="202" t="s">
        <v>316</v>
      </c>
      <c r="O225" s="203"/>
      <c r="S225" s="203"/>
      <c r="T225" s="647" t="s">
        <v>317</v>
      </c>
      <c r="U225" s="647"/>
      <c r="V225" s="647"/>
      <c r="W225" s="647"/>
      <c r="X225" s="647"/>
      <c r="Y225" s="647"/>
      <c r="Z225" s="647"/>
      <c r="AA225" s="647"/>
      <c r="AB225" s="647"/>
      <c r="AG225" s="195">
        <f>AG206+1</f>
        <v>3</v>
      </c>
    </row>
    <row r="226" spans="1:35" ht="15.75" hidden="1" customHeight="1" outlineLevel="1">
      <c r="A226" s="724" t="s">
        <v>318</v>
      </c>
      <c r="B226" s="725"/>
      <c r="C226" s="725"/>
      <c r="D226" s="725"/>
      <c r="E226" s="632" t="s">
        <v>319</v>
      </c>
      <c r="F226" s="632"/>
      <c r="G226" s="205"/>
      <c r="H226" s="697" t="s">
        <v>320</v>
      </c>
      <c r="I226" s="697"/>
      <c r="J226" s="697" t="s">
        <v>55</v>
      </c>
      <c r="K226" s="697"/>
      <c r="L226" s="204"/>
      <c r="M226" s="697" t="s">
        <v>55</v>
      </c>
      <c r="N226" s="697"/>
      <c r="O226" s="632" t="s">
        <v>363</v>
      </c>
      <c r="P226" s="633"/>
      <c r="Q226" s="97"/>
      <c r="R226" s="36"/>
      <c r="S226" s="94"/>
      <c r="T226" s="647"/>
      <c r="U226" s="647"/>
      <c r="V226" s="647"/>
      <c r="W226" s="647"/>
      <c r="X226" s="647"/>
      <c r="Y226" s="647"/>
      <c r="Z226" s="647"/>
      <c r="AA226" s="647"/>
      <c r="AB226" s="647"/>
    </row>
    <row r="227" spans="1:35" ht="15.75" hidden="1" customHeight="1" outlineLevel="1">
      <c r="A227" s="712" t="s">
        <v>322</v>
      </c>
      <c r="B227" s="713"/>
      <c r="C227" s="713"/>
      <c r="D227" s="713"/>
      <c r="E227" s="625"/>
      <c r="F227" s="625"/>
      <c r="G227" s="206" t="s">
        <v>323</v>
      </c>
      <c r="H227" s="625"/>
      <c r="I227" s="625"/>
      <c r="J227" s="625"/>
      <c r="K227" s="625"/>
      <c r="L227" s="206" t="s">
        <v>324</v>
      </c>
      <c r="M227" s="625"/>
      <c r="N227" s="625"/>
      <c r="O227" s="625"/>
      <c r="P227" s="714"/>
      <c r="Q227" s="125" t="s">
        <v>325</v>
      </c>
      <c r="R227" s="36"/>
      <c r="S227" s="94"/>
      <c r="T227" s="180" t="s">
        <v>326</v>
      </c>
      <c r="U227" s="39"/>
    </row>
    <row r="228" spans="1:35" ht="15.75" hidden="1" customHeight="1" outlineLevel="1">
      <c r="A228" s="715"/>
      <c r="B228" s="716"/>
      <c r="C228" s="716"/>
      <c r="D228" s="716"/>
      <c r="E228" s="716"/>
      <c r="F228" s="716"/>
      <c r="G228" s="206" t="s">
        <v>327</v>
      </c>
      <c r="H228" s="625"/>
      <c r="I228" s="625"/>
      <c r="J228" s="625"/>
      <c r="K228" s="625"/>
      <c r="L228" s="206" t="s">
        <v>328</v>
      </c>
      <c r="M228" s="625"/>
      <c r="N228" s="625"/>
      <c r="O228" s="626"/>
      <c r="P228" s="627"/>
      <c r="Q228" s="125" t="s">
        <v>329</v>
      </c>
      <c r="R228" s="36"/>
      <c r="S228" s="94"/>
      <c r="T228" s="180"/>
      <c r="U228" s="39"/>
    </row>
    <row r="229" spans="1:35" ht="15.75" hidden="1" customHeight="1" outlineLevel="1">
      <c r="A229" s="638" t="s">
        <v>330</v>
      </c>
      <c r="B229" s="639"/>
      <c r="C229" s="639"/>
      <c r="D229" s="639"/>
      <c r="E229" s="639"/>
      <c r="F229" s="639"/>
      <c r="G229" s="206" t="s">
        <v>331</v>
      </c>
      <c r="H229" s="625"/>
      <c r="I229" s="625"/>
      <c r="J229" s="719"/>
      <c r="K229" s="720"/>
      <c r="L229" s="206" t="s">
        <v>332</v>
      </c>
      <c r="M229" s="625"/>
      <c r="N229" s="625"/>
      <c r="O229" s="626"/>
      <c r="P229" s="627"/>
      <c r="Q229" s="234"/>
      <c r="R229" s="36"/>
      <c r="S229" s="94"/>
      <c r="T229" s="180"/>
      <c r="U229" s="39"/>
    </row>
    <row r="230" spans="1:35" hidden="1" outlineLevel="1">
      <c r="A230" s="617" t="s">
        <v>333</v>
      </c>
      <c r="B230" s="618"/>
      <c r="C230" s="618"/>
      <c r="D230" s="618"/>
      <c r="E230" s="619"/>
      <c r="F230" s="207" t="str">
        <f>IF(OR(ISBLANK(H227),ISBLANK(H228))," ",DATEDIF(H227,H228,"d")/30)</f>
        <v xml:space="preserve"> </v>
      </c>
      <c r="G230" s="208" t="s">
        <v>334</v>
      </c>
      <c r="H230" s="628" t="str">
        <f>IF(F230=" "," ",IF(F230&lt;=12,"OK &lt;12 months from production","Error, outside acceptable range"))</f>
        <v xml:space="preserve"> </v>
      </c>
      <c r="I230" s="629"/>
      <c r="J230" s="629"/>
      <c r="K230" s="629"/>
      <c r="L230" s="629"/>
      <c r="M230" s="630" t="s">
        <v>335</v>
      </c>
      <c r="N230" s="630"/>
      <c r="O230" s="630"/>
      <c r="P230" s="631"/>
      <c r="R230" s="209"/>
      <c r="T230" s="227" t="s">
        <v>364</v>
      </c>
      <c r="U230" s="39"/>
      <c r="AG230" s="211">
        <f>DATEDIF(H227,H228,"M")</f>
        <v>0</v>
      </c>
    </row>
    <row r="231" spans="1:35" ht="14.45" hidden="1" customHeight="1" outlineLevel="1">
      <c r="A231" s="617" t="s">
        <v>337</v>
      </c>
      <c r="B231" s="618"/>
      <c r="C231" s="618"/>
      <c r="D231" s="618"/>
      <c r="E231" s="619"/>
      <c r="F231" s="212" t="str">
        <f>IF(OR(ISBLANK(H228),ISBLANK(J228))," ",DATEDIF(H228,J228,"d")/30)</f>
        <v xml:space="preserve"> </v>
      </c>
      <c r="G231" s="208" t="s">
        <v>334</v>
      </c>
      <c r="H231" s="628" t="str">
        <f>IF(F230=" "," ",IF(F231&lt;=12,"OK &lt;12 months from production", "Error, outside acceptable range"))</f>
        <v xml:space="preserve"> </v>
      </c>
      <c r="I231" s="629"/>
      <c r="J231" s="629"/>
      <c r="K231" s="629"/>
      <c r="L231" s="629"/>
      <c r="M231" s="630" t="s">
        <v>338</v>
      </c>
      <c r="N231" s="630"/>
      <c r="O231" s="630"/>
      <c r="P231" s="631"/>
      <c r="R231" s="209"/>
      <c r="T231" s="39"/>
      <c r="U231" s="39"/>
      <c r="AG231" s="211">
        <f>DATEDIF(H228,J228,"M")</f>
        <v>0</v>
      </c>
    </row>
    <row r="232" spans="1:35" ht="14.45" hidden="1" customHeight="1" outlineLevel="1">
      <c r="A232" s="617" t="s">
        <v>339</v>
      </c>
      <c r="B232" s="618"/>
      <c r="C232" s="618"/>
      <c r="D232" s="618"/>
      <c r="E232" s="619"/>
      <c r="F232" s="212" t="str">
        <f>IF(OR(ISBLANK(J227),ISBLANK(J228))," ",DATEDIF(J227,J228,"d")/30)</f>
        <v xml:space="preserve"> </v>
      </c>
      <c r="G232" s="208" t="s">
        <v>334</v>
      </c>
      <c r="H232" s="628" t="str">
        <f>IF(F230=" "," ",IF(F232&lt;=12,"OK &lt;12 months from production", "Error, outside acceptable range"))</f>
        <v xml:space="preserve"> </v>
      </c>
      <c r="I232" s="629"/>
      <c r="J232" s="629"/>
      <c r="K232" s="629"/>
      <c r="L232" s="629"/>
      <c r="M232" s="630" t="s">
        <v>340</v>
      </c>
      <c r="N232" s="630"/>
      <c r="O232" s="630"/>
      <c r="P232" s="631"/>
      <c r="R232" s="213"/>
      <c r="U232" s="39"/>
      <c r="AG232" s="211">
        <f>DATEDIF(J227,J228,"M")</f>
        <v>0</v>
      </c>
    </row>
    <row r="233" spans="1:35" ht="14.45" hidden="1" customHeight="1" outlineLevel="1">
      <c r="A233" s="617" t="s">
        <v>341</v>
      </c>
      <c r="B233" s="618"/>
      <c r="C233" s="618"/>
      <c r="D233" s="618"/>
      <c r="E233" s="619"/>
      <c r="F233" s="212" t="str">
        <f>IF(OR(ISBLANK(H229),ISBLANK(J228))," ",DATEDIF(H229,J228,"d")/30)</f>
        <v xml:space="preserve"> </v>
      </c>
      <c r="G233" s="208" t="s">
        <v>334</v>
      </c>
      <c r="H233" s="628" t="str">
        <f>IF(F230=" "," ",IF(F233&lt;=12,"OK &lt;12 months from Solution claim", "Error, outside acceptable range"))</f>
        <v xml:space="preserve"> </v>
      </c>
      <c r="I233" s="629"/>
      <c r="J233" s="629"/>
      <c r="K233" s="629"/>
      <c r="L233" s="629"/>
      <c r="M233" s="630" t="s">
        <v>342</v>
      </c>
      <c r="N233" s="630"/>
      <c r="O233" s="630"/>
      <c r="P233" s="631"/>
      <c r="R233" s="209"/>
      <c r="U233" s="39"/>
      <c r="AG233" s="211">
        <f>DATEDIF(H229,J228,"M")</f>
        <v>0</v>
      </c>
    </row>
    <row r="234" spans="1:35" ht="14.45" hidden="1" customHeight="1" outlineLevel="1">
      <c r="A234" s="617" t="s">
        <v>343</v>
      </c>
      <c r="B234" s="618"/>
      <c r="C234" s="618"/>
      <c r="D234" s="618"/>
      <c r="E234" s="619"/>
      <c r="F234" s="212" t="str">
        <f>IF(OR(ISBLANK(M227),ISBLANK(M228))," ",DATEDIF(M227,M228,"d")/30)</f>
        <v xml:space="preserve"> </v>
      </c>
      <c r="G234" s="208" t="s">
        <v>334</v>
      </c>
      <c r="H234" s="628" t="str">
        <f>IF(F230=" "," ",IF(F234&lt;=12,"OK &lt;12 months from original LETS claim", "Error, outside acceptable range"))</f>
        <v xml:space="preserve"> </v>
      </c>
      <c r="I234" s="629"/>
      <c r="J234" s="629"/>
      <c r="K234" s="629"/>
      <c r="L234" s="629"/>
      <c r="M234" s="630" t="s">
        <v>344</v>
      </c>
      <c r="N234" s="630"/>
      <c r="O234" s="630"/>
      <c r="P234" s="631"/>
      <c r="Q234" s="97"/>
      <c r="R234" s="209"/>
      <c r="U234" s="39"/>
      <c r="AG234" s="211">
        <f>DATEDIF(M227,M228,"M")</f>
        <v>0</v>
      </c>
    </row>
    <row r="235" spans="1:35" ht="14.45" hidden="1" customHeight="1" outlineLevel="1">
      <c r="A235" s="617" t="s">
        <v>345</v>
      </c>
      <c r="B235" s="618"/>
      <c r="C235" s="618"/>
      <c r="D235" s="618"/>
      <c r="E235" s="619"/>
      <c r="F235" s="212" t="str">
        <f>IF(OR(ISBLANK(J228),ISBLANK(M228))," ",DATEDIF(J228,M228,"D")/30)</f>
        <v xml:space="preserve"> </v>
      </c>
      <c r="G235" s="208" t="s">
        <v>334</v>
      </c>
      <c r="H235" s="628" t="str">
        <f>IF(F230=" "," ",IF(F235&lt;=12,"OK &lt;12 months from original LETS book", "Error, outside acceptable range"))</f>
        <v xml:space="preserve"> </v>
      </c>
      <c r="I235" s="629"/>
      <c r="J235" s="629"/>
      <c r="K235" s="629"/>
      <c r="L235" s="629"/>
      <c r="M235" s="630" t="s">
        <v>346</v>
      </c>
      <c r="N235" s="630"/>
      <c r="O235" s="630"/>
      <c r="P235" s="631"/>
      <c r="Q235" s="97"/>
      <c r="R235" s="209"/>
      <c r="U235" s="39"/>
      <c r="AG235" s="211">
        <f>DATEDIF(J228,M228,"M")</f>
        <v>0</v>
      </c>
    </row>
    <row r="236" spans="1:35" ht="14.45" hidden="1" customHeight="1" outlineLevel="1">
      <c r="A236" s="617" t="s">
        <v>347</v>
      </c>
      <c r="B236" s="618"/>
      <c r="C236" s="618"/>
      <c r="D236" s="618"/>
      <c r="E236" s="619"/>
      <c r="F236" s="212" t="str">
        <f>IF(OR(ISBLANK(J227),ISBLANK(O227))," ",DATEDIF(J227,O227,"d")/30)</f>
        <v xml:space="preserve"> </v>
      </c>
      <c r="G236" s="208" t="s">
        <v>334</v>
      </c>
      <c r="H236" s="628" t="str">
        <f>IF(F230=" "," ",IF(F236&lt;=12,"OK &lt;12 months from LETS generation", "Error, outside acceptable range"))</f>
        <v xml:space="preserve"> </v>
      </c>
      <c r="I236" s="629"/>
      <c r="J236" s="629"/>
      <c r="K236" s="629"/>
      <c r="L236" s="629"/>
      <c r="M236" s="630" t="s">
        <v>348</v>
      </c>
      <c r="N236" s="630"/>
      <c r="O236" s="630"/>
      <c r="P236" s="631"/>
      <c r="Q236" s="97"/>
      <c r="R236" s="209"/>
      <c r="T236" s="227" t="s">
        <v>349</v>
      </c>
      <c r="U236" s="39"/>
      <c r="AG236" s="211">
        <f>DATEDIF(J227,O227,"M")</f>
        <v>0</v>
      </c>
    </row>
    <row r="237" spans="1:35" ht="14.45" hidden="1" customHeight="1" outlineLevel="1">
      <c r="A237" s="617" t="s">
        <v>350</v>
      </c>
      <c r="B237" s="618"/>
      <c r="C237" s="618"/>
      <c r="D237" s="618"/>
      <c r="E237" s="619"/>
      <c r="F237" s="212" t="str">
        <f>IF(OR(ISBLANK(M227),ISBLANK(M228))," ",DATEDIF(M227,M228,"d")/30)</f>
        <v xml:space="preserve"> </v>
      </c>
      <c r="G237" s="208" t="s">
        <v>334</v>
      </c>
      <c r="H237" s="628" t="str">
        <f>IF(F230=" "," ",IF(F237&lt;=12,"OK &lt;12 months from LSP's LETS claim", "Error, outside acceptable range"))</f>
        <v xml:space="preserve"> </v>
      </c>
      <c r="I237" s="629"/>
      <c r="J237" s="629"/>
      <c r="K237" s="629"/>
      <c r="L237" s="629"/>
      <c r="M237" s="630" t="s">
        <v>351</v>
      </c>
      <c r="N237" s="630"/>
      <c r="O237" s="630"/>
      <c r="P237" s="631"/>
      <c r="U237" s="39"/>
      <c r="AG237" s="211">
        <f>DATEDIF(M227,M228,"M")</f>
        <v>0</v>
      </c>
      <c r="AH237" s="214" t="s">
        <v>352</v>
      </c>
      <c r="AI237" s="215"/>
    </row>
    <row r="238" spans="1:35" ht="14.45" hidden="1" customHeight="1" outlineLevel="1">
      <c r="A238" s="617" t="s">
        <v>353</v>
      </c>
      <c r="B238" s="618"/>
      <c r="C238" s="618"/>
      <c r="D238" s="618"/>
      <c r="E238" s="619"/>
      <c r="F238" s="216" t="str">
        <f>IF(AI238=0," ",DATEDIF(AI238,O227,"d")/30)</f>
        <v xml:space="preserve"> </v>
      </c>
      <c r="G238" s="208" t="s">
        <v>334</v>
      </c>
      <c r="H238" s="706" t="str">
        <f>IF(F230=" "," ",IF(F238&lt;=24,"OK &lt;24 months from Shipper's LETS claim", "Error, outside acceptable range"))</f>
        <v xml:space="preserve"> </v>
      </c>
      <c r="I238" s="707"/>
      <c r="J238" s="707"/>
      <c r="K238" s="707"/>
      <c r="L238" s="707"/>
      <c r="M238" s="630" t="s">
        <v>354</v>
      </c>
      <c r="N238" s="630"/>
      <c r="O238" s="630"/>
      <c r="P238" s="631"/>
      <c r="U238" s="39"/>
      <c r="AB238" s="36" t="str">
        <f>IF(AH238=0," ","31/12/"&amp;AH238)</f>
        <v xml:space="preserve"> </v>
      </c>
      <c r="AG238" s="211">
        <f>DATEDIF(AI238,O227,"m")</f>
        <v>0</v>
      </c>
      <c r="AH238" s="217">
        <f>IF(ISBLANK(M229),0,YEAR(M229))</f>
        <v>0</v>
      </c>
      <c r="AI238" s="218">
        <f>IF(AH238=0,0,"31/12/"&amp;AH238)</f>
        <v>0</v>
      </c>
    </row>
    <row r="239" spans="1:35" ht="14.45" hidden="1" customHeight="1" outlineLevel="1">
      <c r="A239" s="654" t="s">
        <v>355</v>
      </c>
      <c r="B239" s="655"/>
      <c r="C239" s="655"/>
      <c r="D239" s="655"/>
      <c r="E239" s="656"/>
      <c r="F239" s="216" t="str">
        <f>IF(AI239=0," ",DATEDIF(AI239,O227,"d")/30)</f>
        <v xml:space="preserve"> </v>
      </c>
      <c r="G239" s="208" t="s">
        <v>334</v>
      </c>
      <c r="H239" s="628" t="str">
        <f>IF(F230=" "," ",IF(F239&lt;=24,"OK &lt;24 months from year LETS claimed in", "Error, outside acceptable range"))</f>
        <v xml:space="preserve"> </v>
      </c>
      <c r="I239" s="629"/>
      <c r="J239" s="629"/>
      <c r="K239" s="629"/>
      <c r="L239" s="629"/>
      <c r="M239" s="636" t="s">
        <v>356</v>
      </c>
      <c r="N239" s="636"/>
      <c r="O239" s="636"/>
      <c r="P239" s="637"/>
      <c r="U239" s="39"/>
      <c r="AG239" s="211">
        <f>DATEDIF(AI239,O227,"m")</f>
        <v>0</v>
      </c>
      <c r="AH239" s="217">
        <f>IF(ISBLANK(M228),0,YEAR(M228))</f>
        <v>0</v>
      </c>
      <c r="AI239" s="218">
        <f>IF(AH239=0,0,"31/12/"&amp;AH239)</f>
        <v>0</v>
      </c>
    </row>
    <row r="240" spans="1:35" ht="14.45" hidden="1" customHeight="1" outlineLevel="1">
      <c r="A240" s="617" t="s">
        <v>358</v>
      </c>
      <c r="B240" s="618"/>
      <c r="C240" s="618"/>
      <c r="D240" s="618"/>
      <c r="E240" s="619"/>
      <c r="F240" s="645" t="str">
        <f>IF(AI240=0," ",DATEDIF(AI240,O227,"d")/30)</f>
        <v xml:space="preserve"> </v>
      </c>
      <c r="G240" s="640" t="s">
        <v>334</v>
      </c>
      <c r="H240" s="708" t="str">
        <f>IF(F230=" "," ",IF(F240&lt;=24,"OK &lt;24 months from year Solution profile booked", "Error, outside acceptable range"))</f>
        <v xml:space="preserve"> </v>
      </c>
      <c r="I240" s="709"/>
      <c r="J240" s="709"/>
      <c r="K240" s="709"/>
      <c r="L240" s="709"/>
      <c r="M240" s="636" t="s">
        <v>359</v>
      </c>
      <c r="N240" s="636"/>
      <c r="O240" s="636"/>
      <c r="P240" s="637"/>
      <c r="T240" s="199"/>
      <c r="U240" s="39"/>
      <c r="AG240" s="211">
        <f>DATEDIF(AI240,O227,"m")</f>
        <v>0</v>
      </c>
      <c r="AH240" s="220">
        <f>IF(ISBLANK(H228),0,YEAR(H228))</f>
        <v>0</v>
      </c>
      <c r="AI240" s="221">
        <f>IF(AH240=0,0,"31/12/"&amp;AH240)</f>
        <v>0</v>
      </c>
    </row>
    <row r="241" spans="1:35" ht="14.45" hidden="1" customHeight="1" outlineLevel="1">
      <c r="A241" s="642"/>
      <c r="B241" s="643"/>
      <c r="C241" s="643"/>
      <c r="D241" s="643"/>
      <c r="E241" s="644"/>
      <c r="F241" s="646"/>
      <c r="G241" s="641"/>
      <c r="H241" s="710"/>
      <c r="I241" s="711"/>
      <c r="J241" s="711"/>
      <c r="K241" s="711"/>
      <c r="L241" s="711"/>
      <c r="M241" s="630"/>
      <c r="N241" s="630"/>
      <c r="O241" s="630"/>
      <c r="P241" s="222"/>
      <c r="Q241" s="235" t="str">
        <f>IF(ISBLANK(M229)," ",YEAR(M229))</f>
        <v xml:space="preserve"> </v>
      </c>
      <c r="R241" s="39"/>
      <c r="U241" s="39"/>
      <c r="AG241" s="223"/>
    </row>
    <row r="242" spans="1:35" ht="14.45" hidden="1" customHeight="1" outlineLevel="1" thickBot="1">
      <c r="A242" s="734" t="s">
        <v>360</v>
      </c>
      <c r="B242" s="735"/>
      <c r="C242" s="735"/>
      <c r="D242" s="735"/>
      <c r="E242" s="736"/>
      <c r="F242" s="224" t="str">
        <f>IF(OR(ISBLANK(J228),ISBLANK(O227))," ",DATEDIF(J228,O227,"d")/30)</f>
        <v xml:space="preserve"> </v>
      </c>
      <c r="G242" s="225" t="s">
        <v>334</v>
      </c>
      <c r="H242" s="717" t="str">
        <f>IF(F230=" "," ",IF(F242&lt;=12,"OK &lt;12 months from LETS profile booked", "Error, outside acceptable range"))</f>
        <v xml:space="preserve"> </v>
      </c>
      <c r="I242" s="718"/>
      <c r="J242" s="718"/>
      <c r="K242" s="718"/>
      <c r="L242" s="718"/>
      <c r="M242" s="634"/>
      <c r="N242" s="634"/>
      <c r="O242" s="634"/>
      <c r="P242" s="635"/>
      <c r="Q242" s="97"/>
      <c r="R242" s="209"/>
      <c r="T242" s="39"/>
      <c r="U242" s="39"/>
      <c r="AG242" s="211">
        <f>DATEDIF(J228,O227,"m")</f>
        <v>0</v>
      </c>
    </row>
    <row r="243" spans="1:35" collapsed="1">
      <c r="A243" s="190" t="s">
        <v>366</v>
      </c>
      <c r="R243" s="180"/>
    </row>
    <row r="244" spans="1:35" ht="14.65" hidden="1" customHeight="1" outlineLevel="1" thickBot="1">
      <c r="A244" s="740" t="s">
        <v>362</v>
      </c>
      <c r="B244" s="740"/>
      <c r="C244" s="740"/>
      <c r="D244" s="740"/>
      <c r="E244" s="740"/>
      <c r="F244" s="226" t="str">
        <f>"Table "&amp; (AG244)</f>
        <v>Table 4</v>
      </c>
      <c r="H244" s="201" t="s">
        <v>315</v>
      </c>
      <c r="I244" s="36" t="str">
        <f ca="1">CELL("contents",$E$13)</f>
        <v>Select</v>
      </c>
      <c r="M244" s="202" t="s">
        <v>316</v>
      </c>
      <c r="O244" s="203"/>
      <c r="S244" s="203"/>
      <c r="T244" s="647" t="s">
        <v>317</v>
      </c>
      <c r="U244" s="647"/>
      <c r="V244" s="647"/>
      <c r="W244" s="647"/>
      <c r="X244" s="647"/>
      <c r="Y244" s="647"/>
      <c r="Z244" s="647"/>
      <c r="AA244" s="647"/>
      <c r="AB244" s="647"/>
      <c r="AG244" s="195">
        <f>AG225+1</f>
        <v>4</v>
      </c>
    </row>
    <row r="245" spans="1:35" ht="15.75" hidden="1" customHeight="1" outlineLevel="1">
      <c r="A245" s="724" t="s">
        <v>318</v>
      </c>
      <c r="B245" s="725"/>
      <c r="C245" s="725"/>
      <c r="D245" s="725"/>
      <c r="E245" s="632" t="s">
        <v>319</v>
      </c>
      <c r="F245" s="632"/>
      <c r="G245" s="205"/>
      <c r="H245" s="697" t="s">
        <v>320</v>
      </c>
      <c r="I245" s="697"/>
      <c r="J245" s="697" t="s">
        <v>55</v>
      </c>
      <c r="K245" s="697"/>
      <c r="L245" s="204"/>
      <c r="M245" s="697" t="s">
        <v>55</v>
      </c>
      <c r="N245" s="697"/>
      <c r="O245" s="632" t="s">
        <v>363</v>
      </c>
      <c r="P245" s="633"/>
      <c r="Q245" s="97"/>
      <c r="R245" s="36"/>
      <c r="S245" s="94"/>
      <c r="T245" s="647"/>
      <c r="U245" s="647"/>
      <c r="V245" s="647"/>
      <c r="W245" s="647"/>
      <c r="X245" s="647"/>
      <c r="Y245" s="647"/>
      <c r="Z245" s="647"/>
      <c r="AA245" s="647"/>
      <c r="AB245" s="647"/>
    </row>
    <row r="246" spans="1:35" ht="15.75" hidden="1" customHeight="1" outlineLevel="1">
      <c r="A246" s="712" t="s">
        <v>322</v>
      </c>
      <c r="B246" s="713"/>
      <c r="C246" s="713"/>
      <c r="D246" s="713"/>
      <c r="E246" s="625"/>
      <c r="F246" s="625"/>
      <c r="G246" s="206" t="s">
        <v>323</v>
      </c>
      <c r="H246" s="625"/>
      <c r="I246" s="625"/>
      <c r="J246" s="625"/>
      <c r="K246" s="625"/>
      <c r="L246" s="206" t="s">
        <v>324</v>
      </c>
      <c r="M246" s="625"/>
      <c r="N246" s="625"/>
      <c r="O246" s="625"/>
      <c r="P246" s="714"/>
      <c r="Q246" s="125" t="s">
        <v>325</v>
      </c>
      <c r="R246" s="36"/>
      <c r="S246" s="94"/>
      <c r="T246" s="180" t="s">
        <v>326</v>
      </c>
      <c r="U246" s="39"/>
    </row>
    <row r="247" spans="1:35" ht="15.75" hidden="1" customHeight="1" outlineLevel="1">
      <c r="A247" s="715"/>
      <c r="B247" s="716"/>
      <c r="C247" s="716"/>
      <c r="D247" s="716"/>
      <c r="E247" s="716"/>
      <c r="F247" s="716"/>
      <c r="G247" s="206" t="s">
        <v>327</v>
      </c>
      <c r="H247" s="625"/>
      <c r="I247" s="625"/>
      <c r="J247" s="625"/>
      <c r="K247" s="625"/>
      <c r="L247" s="206" t="s">
        <v>328</v>
      </c>
      <c r="M247" s="625"/>
      <c r="N247" s="625"/>
      <c r="O247" s="626"/>
      <c r="P247" s="627"/>
      <c r="Q247" s="125" t="s">
        <v>329</v>
      </c>
      <c r="R247" s="36"/>
      <c r="S247" s="94"/>
      <c r="T247" s="180"/>
      <c r="U247" s="39"/>
    </row>
    <row r="248" spans="1:35" ht="15.75" hidden="1" customHeight="1" outlineLevel="1">
      <c r="A248" s="638" t="s">
        <v>330</v>
      </c>
      <c r="B248" s="639"/>
      <c r="C248" s="639"/>
      <c r="D248" s="639"/>
      <c r="E248" s="639"/>
      <c r="F248" s="639"/>
      <c r="G248" s="206" t="s">
        <v>331</v>
      </c>
      <c r="H248" s="625"/>
      <c r="I248" s="625"/>
      <c r="J248" s="719"/>
      <c r="K248" s="720"/>
      <c r="L248" s="206" t="s">
        <v>332</v>
      </c>
      <c r="M248" s="625"/>
      <c r="N248" s="625"/>
      <c r="O248" s="626"/>
      <c r="P248" s="627"/>
      <c r="Q248" s="234"/>
      <c r="R248" s="36"/>
      <c r="S248" s="94"/>
      <c r="T248" s="180"/>
      <c r="U248" s="39"/>
    </row>
    <row r="249" spans="1:35" ht="14.45" hidden="1" customHeight="1" outlineLevel="1">
      <c r="A249" s="617" t="s">
        <v>333</v>
      </c>
      <c r="B249" s="618"/>
      <c r="C249" s="618"/>
      <c r="D249" s="618"/>
      <c r="E249" s="619"/>
      <c r="F249" s="207" t="str">
        <f>IF(OR(ISBLANK(H246),ISBLANK(H247))," ",DATEDIF(H246,H247,"d")/30)</f>
        <v xml:space="preserve"> </v>
      </c>
      <c r="G249" s="208" t="s">
        <v>334</v>
      </c>
      <c r="H249" s="628" t="str">
        <f>IF(F249=" "," ",IF(F249&lt;=12,"OK &lt;12 months from production","Error, outside acceptable range"))</f>
        <v xml:space="preserve"> </v>
      </c>
      <c r="I249" s="629"/>
      <c r="J249" s="629"/>
      <c r="K249" s="629"/>
      <c r="L249" s="629"/>
      <c r="M249" s="630" t="s">
        <v>335</v>
      </c>
      <c r="N249" s="630"/>
      <c r="O249" s="630"/>
      <c r="P249" s="631"/>
      <c r="R249" s="209"/>
      <c r="T249" s="227" t="s">
        <v>364</v>
      </c>
      <c r="U249" s="39"/>
      <c r="AG249" s="211">
        <f>DATEDIF(H246,H247,"M")</f>
        <v>0</v>
      </c>
    </row>
    <row r="250" spans="1:35" ht="14.45" hidden="1" customHeight="1" outlineLevel="1">
      <c r="A250" s="617" t="s">
        <v>337</v>
      </c>
      <c r="B250" s="618"/>
      <c r="C250" s="618"/>
      <c r="D250" s="618"/>
      <c r="E250" s="619"/>
      <c r="F250" s="212" t="str">
        <f>IF(OR(ISBLANK(H247),ISBLANK(J247))," ",DATEDIF(H247,J247,"d")/30)</f>
        <v xml:space="preserve"> </v>
      </c>
      <c r="G250" s="208" t="s">
        <v>334</v>
      </c>
      <c r="H250" s="628" t="str">
        <f>IF(F249=" "," ",IF(F250&lt;=12,"OK &lt;12 months from production", "Error, outside acceptable range"))</f>
        <v xml:space="preserve"> </v>
      </c>
      <c r="I250" s="629"/>
      <c r="J250" s="629"/>
      <c r="K250" s="629"/>
      <c r="L250" s="629"/>
      <c r="M250" s="630" t="s">
        <v>338</v>
      </c>
      <c r="N250" s="630"/>
      <c r="O250" s="630"/>
      <c r="P250" s="631"/>
      <c r="R250" s="209"/>
      <c r="T250" s="39"/>
      <c r="U250" s="39"/>
      <c r="AG250" s="211">
        <f>DATEDIF(H247,J247,"M")</f>
        <v>0</v>
      </c>
    </row>
    <row r="251" spans="1:35" ht="14.45" hidden="1" customHeight="1" outlineLevel="1">
      <c r="A251" s="617" t="s">
        <v>339</v>
      </c>
      <c r="B251" s="618"/>
      <c r="C251" s="618"/>
      <c r="D251" s="618"/>
      <c r="E251" s="619"/>
      <c r="F251" s="212" t="str">
        <f>IF(OR(ISBLANK(J246),ISBLANK(J247))," ",DATEDIF(J246,J247,"d")/30)</f>
        <v xml:space="preserve"> </v>
      </c>
      <c r="G251" s="208" t="s">
        <v>334</v>
      </c>
      <c r="H251" s="628" t="str">
        <f>IF(F249=" "," ",IF(F251&lt;=12,"OK &lt;12 months from production", "Error, outside acceptable range"))</f>
        <v xml:space="preserve"> </v>
      </c>
      <c r="I251" s="629"/>
      <c r="J251" s="629"/>
      <c r="K251" s="629"/>
      <c r="L251" s="629"/>
      <c r="M251" s="630" t="s">
        <v>340</v>
      </c>
      <c r="N251" s="630"/>
      <c r="O251" s="630"/>
      <c r="P251" s="631"/>
      <c r="R251" s="213"/>
      <c r="U251" s="39"/>
      <c r="AG251" s="211">
        <f>DATEDIF(J246,J247,"M")</f>
        <v>0</v>
      </c>
    </row>
    <row r="252" spans="1:35" ht="14.45" hidden="1" customHeight="1" outlineLevel="1">
      <c r="A252" s="617" t="s">
        <v>341</v>
      </c>
      <c r="B252" s="618"/>
      <c r="C252" s="618"/>
      <c r="D252" s="618"/>
      <c r="E252" s="619"/>
      <c r="F252" s="212" t="str">
        <f>IF(OR(ISBLANK(H248),ISBLANK(J247))," ",DATEDIF(J247,H248,"d")/30)</f>
        <v xml:space="preserve"> </v>
      </c>
      <c r="G252" s="208" t="s">
        <v>334</v>
      </c>
      <c r="H252" s="628" t="str">
        <f>IF(F249=" "," ",IF(F252&lt;=12,"OK &lt;12 months from Solution claim", "Error, outside acceptable range"))</f>
        <v xml:space="preserve"> </v>
      </c>
      <c r="I252" s="629"/>
      <c r="J252" s="629"/>
      <c r="K252" s="629"/>
      <c r="L252" s="629"/>
      <c r="M252" s="630" t="s">
        <v>342</v>
      </c>
      <c r="N252" s="630"/>
      <c r="O252" s="630"/>
      <c r="P252" s="631"/>
      <c r="R252" s="209"/>
      <c r="U252" s="39"/>
      <c r="AG252" s="211">
        <f>DATEDIF(H248,J247,"M")</f>
        <v>0</v>
      </c>
    </row>
    <row r="253" spans="1:35" ht="14.45" hidden="1" customHeight="1" outlineLevel="1">
      <c r="A253" s="617" t="s">
        <v>343</v>
      </c>
      <c r="B253" s="618"/>
      <c r="C253" s="618"/>
      <c r="D253" s="618"/>
      <c r="E253" s="619"/>
      <c r="F253" s="212" t="str">
        <f>IF(OR(ISBLANK(M246),ISBLANK(M247))," ",DATEDIF(M246,M247,"d")/30)</f>
        <v xml:space="preserve"> </v>
      </c>
      <c r="G253" s="208" t="s">
        <v>334</v>
      </c>
      <c r="H253" s="628" t="str">
        <f>IF(F249=" "," ",IF(F253&lt;=12,"OK &lt;12 months from original LETS claim", "Error, outside acceptable range"))</f>
        <v xml:space="preserve"> </v>
      </c>
      <c r="I253" s="629"/>
      <c r="J253" s="629"/>
      <c r="K253" s="629"/>
      <c r="L253" s="629"/>
      <c r="M253" s="630" t="s">
        <v>344</v>
      </c>
      <c r="N253" s="630"/>
      <c r="O253" s="630"/>
      <c r="P253" s="631"/>
      <c r="Q253" s="97"/>
      <c r="R253" s="209"/>
      <c r="U253" s="39"/>
      <c r="AG253" s="211">
        <f>DATEDIF(M246,M247,"M")</f>
        <v>0</v>
      </c>
    </row>
    <row r="254" spans="1:35" ht="14.45" hidden="1" customHeight="1" outlineLevel="1">
      <c r="A254" s="617" t="s">
        <v>345</v>
      </c>
      <c r="B254" s="618"/>
      <c r="C254" s="618"/>
      <c r="D254" s="618"/>
      <c r="E254" s="619"/>
      <c r="F254" s="212" t="str">
        <f>IF(OR(ISBLANK(J247),ISBLANK(M247))," ",DATEDIF(J247,M247,"D")/30)</f>
        <v xml:space="preserve"> </v>
      </c>
      <c r="G254" s="208" t="s">
        <v>334</v>
      </c>
      <c r="H254" s="628" t="str">
        <f>IF(F249=" "," ",IF(F254&lt;=12,"OK &lt;12 months from original LETS book", "Error, outside acceptable range"))</f>
        <v xml:space="preserve"> </v>
      </c>
      <c r="I254" s="629"/>
      <c r="J254" s="629"/>
      <c r="K254" s="629"/>
      <c r="L254" s="629"/>
      <c r="M254" s="630" t="s">
        <v>346</v>
      </c>
      <c r="N254" s="630"/>
      <c r="O254" s="630"/>
      <c r="P254" s="631"/>
      <c r="Q254" s="97"/>
      <c r="R254" s="209"/>
      <c r="U254" s="39"/>
      <c r="AG254" s="211">
        <f>DATEDIF(J247,M247,"M")</f>
        <v>0</v>
      </c>
    </row>
    <row r="255" spans="1:35" ht="14.45" hidden="1" customHeight="1" outlineLevel="1">
      <c r="A255" s="617" t="s">
        <v>347</v>
      </c>
      <c r="B255" s="618"/>
      <c r="C255" s="618"/>
      <c r="D255" s="618"/>
      <c r="E255" s="619"/>
      <c r="F255" s="212" t="str">
        <f>IF(OR(ISBLANK(J246),ISBLANK(O246))," ",DATEDIF(J246,O246,"d")/30)</f>
        <v xml:space="preserve"> </v>
      </c>
      <c r="G255" s="208" t="s">
        <v>334</v>
      </c>
      <c r="H255" s="628" t="str">
        <f>IF(F249=" "," ",IF(F255&lt;=12,"OK &lt;12 months from LETS generation", "Error, outside acceptable range"))</f>
        <v xml:space="preserve"> </v>
      </c>
      <c r="I255" s="629"/>
      <c r="J255" s="629"/>
      <c r="K255" s="629"/>
      <c r="L255" s="629"/>
      <c r="M255" s="630" t="s">
        <v>348</v>
      </c>
      <c r="N255" s="630"/>
      <c r="O255" s="630"/>
      <c r="P255" s="631"/>
      <c r="Q255" s="97"/>
      <c r="R255" s="209"/>
      <c r="T255" s="227" t="s">
        <v>349</v>
      </c>
      <c r="U255" s="39"/>
      <c r="AG255" s="211">
        <f>DATEDIF(J246,O246,"M")</f>
        <v>0</v>
      </c>
    </row>
    <row r="256" spans="1:35" ht="14.45" hidden="1" customHeight="1" outlineLevel="1">
      <c r="A256" s="617" t="s">
        <v>350</v>
      </c>
      <c r="B256" s="618"/>
      <c r="C256" s="618"/>
      <c r="D256" s="618"/>
      <c r="E256" s="619"/>
      <c r="F256" s="212" t="str">
        <f>IF(OR(ISBLANK(M246),ISBLANK(M247))," ",DATEDIF(M246,M247,"d")/30)</f>
        <v xml:space="preserve"> </v>
      </c>
      <c r="G256" s="208" t="s">
        <v>334</v>
      </c>
      <c r="H256" s="628" t="str">
        <f>IF(F249=" "," ",IF(F256&lt;=12,"OK &lt;12 months from LSP's LETS claim", "Error, outside acceptable range"))</f>
        <v xml:space="preserve"> </v>
      </c>
      <c r="I256" s="629"/>
      <c r="J256" s="629"/>
      <c r="K256" s="629"/>
      <c r="L256" s="629"/>
      <c r="M256" s="630" t="s">
        <v>351</v>
      </c>
      <c r="N256" s="630"/>
      <c r="O256" s="630"/>
      <c r="P256" s="631"/>
      <c r="U256" s="39"/>
      <c r="AG256" s="211">
        <f>DATEDIF(M246,M247,"M")</f>
        <v>0</v>
      </c>
      <c r="AH256" s="214" t="s">
        <v>352</v>
      </c>
      <c r="AI256" s="215"/>
    </row>
    <row r="257" spans="1:35" ht="14.45" hidden="1" customHeight="1" outlineLevel="1">
      <c r="A257" s="617" t="s">
        <v>353</v>
      </c>
      <c r="B257" s="618"/>
      <c r="C257" s="618"/>
      <c r="D257" s="618"/>
      <c r="E257" s="619"/>
      <c r="F257" s="216" t="str">
        <f>IF(AI257=0," ",DATEDIF(O246,AI257,"d")/30)</f>
        <v xml:space="preserve"> </v>
      </c>
      <c r="G257" s="208" t="s">
        <v>334</v>
      </c>
      <c r="H257" s="706" t="str">
        <f>IF(F249=" "," ",IF(F257&lt;=24,"OK &lt;24 months from Shipper's LETS claim", "Error, outside acceptable range"))</f>
        <v xml:space="preserve"> </v>
      </c>
      <c r="I257" s="707"/>
      <c r="J257" s="707"/>
      <c r="K257" s="707"/>
      <c r="L257" s="707"/>
      <c r="M257" s="630" t="s">
        <v>354</v>
      </c>
      <c r="N257" s="630"/>
      <c r="O257" s="630"/>
      <c r="P257" s="631"/>
      <c r="U257" s="39"/>
      <c r="AB257" s="36" t="str">
        <f>IF(AH257=0," ","31/12/"&amp;AH257)</f>
        <v xml:space="preserve"> </v>
      </c>
      <c r="AG257" s="211">
        <f>DATEDIF(AI257,O246,"m")</f>
        <v>0</v>
      </c>
      <c r="AH257" s="217">
        <f>IF(ISBLANK(M248),0,YEAR(M248))</f>
        <v>0</v>
      </c>
      <c r="AI257" s="218">
        <f>IF(AH257=0,0,"31/12/"&amp;AH257)</f>
        <v>0</v>
      </c>
    </row>
    <row r="258" spans="1:35" ht="14.45" hidden="1" customHeight="1" outlineLevel="1">
      <c r="A258" s="654" t="s">
        <v>355</v>
      </c>
      <c r="B258" s="655"/>
      <c r="C258" s="655"/>
      <c r="D258" s="655"/>
      <c r="E258" s="656"/>
      <c r="F258" s="216" t="str">
        <f>IF(AI258=0," ",DATEDIF(AI258,O246,"d")/30)</f>
        <v xml:space="preserve"> </v>
      </c>
      <c r="G258" s="208" t="s">
        <v>334</v>
      </c>
      <c r="H258" s="628" t="str">
        <f>IF(F249=" "," ",IF(F258&lt;=24,"OK &lt;24 months from year LETS claimed in", "Error, outside acceptable range"))</f>
        <v xml:space="preserve"> </v>
      </c>
      <c r="I258" s="629"/>
      <c r="J258" s="629"/>
      <c r="K258" s="629"/>
      <c r="L258" s="629"/>
      <c r="M258" s="636" t="s">
        <v>356</v>
      </c>
      <c r="N258" s="636"/>
      <c r="O258" s="636"/>
      <c r="P258" s="637"/>
      <c r="U258" s="39"/>
      <c r="AG258" s="211">
        <f>DATEDIF(AI258,O246,"m")</f>
        <v>0</v>
      </c>
      <c r="AH258" s="217">
        <f>IF(ISBLANK(M247),0,YEAR(M247))</f>
        <v>0</v>
      </c>
      <c r="AI258" s="218">
        <f>IF(AH258=0,0,"31/12/"&amp;AH258)</f>
        <v>0</v>
      </c>
    </row>
    <row r="259" spans="1:35" ht="14.45" hidden="1" customHeight="1" outlineLevel="1">
      <c r="A259" s="617" t="s">
        <v>358</v>
      </c>
      <c r="B259" s="618"/>
      <c r="C259" s="618"/>
      <c r="D259" s="618"/>
      <c r="E259" s="619"/>
      <c r="F259" s="645" t="str">
        <f>IF(AI259=0," ",DATEDIF(AI259,O246,"d")/30)</f>
        <v xml:space="preserve"> </v>
      </c>
      <c r="G259" s="640" t="s">
        <v>334</v>
      </c>
      <c r="H259" s="708" t="str">
        <f>IF(F249=" "," ",IF(F259&lt;=24,"OK &lt;24 months from year Solution profile booked", "Error, outside acceptable range"))</f>
        <v xml:space="preserve"> </v>
      </c>
      <c r="I259" s="709"/>
      <c r="J259" s="709"/>
      <c r="K259" s="709"/>
      <c r="L259" s="709"/>
      <c r="M259" s="636" t="s">
        <v>359</v>
      </c>
      <c r="N259" s="636"/>
      <c r="O259" s="636"/>
      <c r="P259" s="637"/>
      <c r="T259" s="199"/>
      <c r="U259" s="39"/>
      <c r="AG259" s="211">
        <f>DATEDIF(AI259,O246,"m")</f>
        <v>0</v>
      </c>
      <c r="AH259" s="220">
        <f>IF(ISBLANK(H247),0,YEAR(H247))</f>
        <v>0</v>
      </c>
      <c r="AI259" s="221">
        <f>IF(AH259=0,0,"31/12/"&amp;AH259)</f>
        <v>0</v>
      </c>
    </row>
    <row r="260" spans="1:35" ht="14.45" hidden="1" customHeight="1" outlineLevel="1">
      <c r="A260" s="642"/>
      <c r="B260" s="643"/>
      <c r="C260" s="643"/>
      <c r="D260" s="643"/>
      <c r="E260" s="644"/>
      <c r="F260" s="646"/>
      <c r="G260" s="641"/>
      <c r="H260" s="710"/>
      <c r="I260" s="711"/>
      <c r="J260" s="711"/>
      <c r="K260" s="711"/>
      <c r="L260" s="711"/>
      <c r="M260" s="630"/>
      <c r="N260" s="630"/>
      <c r="O260" s="630"/>
      <c r="P260" s="222"/>
      <c r="Q260" s="235" t="str">
        <f>IF(ISBLANK(M248)," ",YEAR(M248))</f>
        <v xml:space="preserve"> </v>
      </c>
      <c r="R260" s="39"/>
      <c r="U260" s="39"/>
      <c r="AG260" s="223"/>
    </row>
    <row r="261" spans="1:35" ht="14.45" hidden="1" customHeight="1" outlineLevel="1" thickBot="1">
      <c r="A261" s="734" t="s">
        <v>360</v>
      </c>
      <c r="B261" s="735"/>
      <c r="C261" s="735"/>
      <c r="D261" s="735"/>
      <c r="E261" s="736"/>
      <c r="F261" s="224" t="str">
        <f>IF(OR(ISBLANK(J247),ISBLANK(O246))," ",DATEDIF(J247,O246,"d")/30)</f>
        <v xml:space="preserve"> </v>
      </c>
      <c r="G261" s="225" t="s">
        <v>334</v>
      </c>
      <c r="H261" s="717" t="str">
        <f>IF(F249=" "," ",IF(F261&lt;=12,"OK &lt;12 months from LETS profile booked", "Error, outside acceptable range"))</f>
        <v xml:space="preserve"> </v>
      </c>
      <c r="I261" s="718"/>
      <c r="J261" s="718"/>
      <c r="K261" s="718"/>
      <c r="L261" s="718"/>
      <c r="M261" s="634"/>
      <c r="N261" s="634"/>
      <c r="O261" s="634"/>
      <c r="P261" s="635"/>
      <c r="Q261" s="97"/>
      <c r="R261" s="209"/>
      <c r="T261" s="39"/>
      <c r="U261" s="39"/>
      <c r="AG261" s="211">
        <f>DATEDIF(J247,O246,"m")</f>
        <v>0</v>
      </c>
    </row>
    <row r="262" spans="1:35" s="97" customFormat="1" collapsed="1">
      <c r="A262" s="124" t="s">
        <v>367</v>
      </c>
      <c r="Q262" s="98"/>
      <c r="R262" s="100"/>
    </row>
    <row r="263" spans="1:35" s="97" customFormat="1">
      <c r="A263" s="96" t="s">
        <v>368</v>
      </c>
      <c r="Q263" s="98"/>
      <c r="R263" s="99"/>
    </row>
    <row r="264" spans="1:35" s="97" customFormat="1" ht="14.65" thickBot="1">
      <c r="A264" s="96"/>
      <c r="Q264" s="98"/>
      <c r="R264" s="99"/>
    </row>
    <row r="265" spans="1:35" ht="14.45" customHeight="1">
      <c r="A265" s="648" t="s">
        <v>369</v>
      </c>
      <c r="B265" s="649"/>
      <c r="C265" s="649"/>
      <c r="D265" s="649"/>
      <c r="E265" s="649"/>
      <c r="F265" s="649"/>
      <c r="G265" s="649"/>
      <c r="H265" s="649"/>
      <c r="I265" s="649"/>
      <c r="J265" s="649"/>
      <c r="K265" s="649"/>
      <c r="L265" s="649"/>
      <c r="M265" s="649"/>
      <c r="N265" s="649"/>
      <c r="O265" s="649"/>
      <c r="P265" s="650"/>
      <c r="Q265" s="97"/>
      <c r="R265" s="36"/>
      <c r="S265" s="94"/>
      <c r="T265" s="647" t="s">
        <v>370</v>
      </c>
      <c r="U265" s="647"/>
      <c r="V265" s="647"/>
      <c r="W265" s="647"/>
      <c r="X265" s="647"/>
      <c r="Y265" s="647"/>
      <c r="Z265" s="647"/>
      <c r="AA265" s="647"/>
      <c r="AB265" s="647"/>
      <c r="AC265" s="647"/>
      <c r="AD265" s="95"/>
      <c r="AE265" s="95"/>
      <c r="AF265" s="95"/>
      <c r="AG265" s="95"/>
      <c r="AH265" s="95"/>
    </row>
    <row r="266" spans="1:35" ht="15.75" customHeight="1">
      <c r="A266" s="617" t="s">
        <v>371</v>
      </c>
      <c r="B266" s="618"/>
      <c r="C266" s="618"/>
      <c r="D266" s="619"/>
      <c r="E266" s="527"/>
      <c r="F266" s="528"/>
      <c r="G266" s="528"/>
      <c r="H266" s="528"/>
      <c r="I266" s="528"/>
      <c r="J266" s="528"/>
      <c r="K266" s="528"/>
      <c r="L266" s="528"/>
      <c r="M266" s="528"/>
      <c r="N266" s="528"/>
      <c r="O266" s="528"/>
      <c r="P266" s="529"/>
      <c r="Q266" s="233" t="s">
        <v>245</v>
      </c>
      <c r="R266" s="36"/>
      <c r="S266" s="94"/>
      <c r="T266" s="647"/>
      <c r="U266" s="647"/>
      <c r="V266" s="647"/>
      <c r="W266" s="647"/>
      <c r="X266" s="647"/>
      <c r="Y266" s="647"/>
      <c r="Z266" s="647"/>
      <c r="AA266" s="647"/>
      <c r="AB266" s="647"/>
      <c r="AC266" s="647"/>
      <c r="AD266" s="95"/>
      <c r="AE266" s="95"/>
      <c r="AF266" s="95"/>
      <c r="AG266" s="95"/>
      <c r="AH266" s="95"/>
    </row>
    <row r="267" spans="1:35" ht="15.75" customHeight="1">
      <c r="A267" s="642"/>
      <c r="B267" s="643"/>
      <c r="C267" s="643"/>
      <c r="D267" s="644"/>
      <c r="E267" s="530"/>
      <c r="F267" s="531"/>
      <c r="G267" s="531"/>
      <c r="H267" s="531"/>
      <c r="I267" s="531"/>
      <c r="J267" s="531"/>
      <c r="K267" s="531"/>
      <c r="L267" s="531"/>
      <c r="M267" s="531"/>
      <c r="N267" s="531"/>
      <c r="O267" s="531"/>
      <c r="P267" s="532"/>
      <c r="R267" s="36"/>
      <c r="S267" s="94"/>
      <c r="T267" s="647"/>
      <c r="U267" s="647"/>
      <c r="V267" s="647"/>
      <c r="W267" s="647"/>
      <c r="X267" s="647"/>
      <c r="Y267" s="647"/>
      <c r="Z267" s="647"/>
      <c r="AA267" s="647"/>
      <c r="AB267" s="647"/>
      <c r="AC267" s="647"/>
      <c r="AD267" s="95"/>
      <c r="AE267" s="95"/>
      <c r="AF267" s="95"/>
      <c r="AG267" s="95"/>
      <c r="AH267" s="95"/>
    </row>
    <row r="268" spans="1:35">
      <c r="A268" s="617" t="s">
        <v>372</v>
      </c>
      <c r="B268" s="618"/>
      <c r="C268" s="618"/>
      <c r="D268" s="619"/>
      <c r="E268" s="666"/>
      <c r="F268" s="667"/>
      <c r="G268" s="667"/>
      <c r="H268" s="667"/>
      <c r="I268" s="667"/>
      <c r="J268" s="667"/>
      <c r="K268" s="667"/>
      <c r="L268" s="667"/>
      <c r="M268" s="667"/>
      <c r="N268" s="667"/>
      <c r="O268" s="667"/>
      <c r="P268" s="668"/>
      <c r="Q268" s="233" t="s">
        <v>245</v>
      </c>
      <c r="R268" s="36"/>
      <c r="S268" s="94"/>
      <c r="T268" s="647"/>
      <c r="U268" s="647"/>
      <c r="V268" s="647"/>
      <c r="W268" s="647"/>
      <c r="X268" s="647"/>
      <c r="Y268" s="647"/>
      <c r="Z268" s="647"/>
      <c r="AA268" s="647"/>
      <c r="AB268" s="647"/>
      <c r="AC268" s="647"/>
      <c r="AD268" s="95"/>
      <c r="AE268" s="95"/>
      <c r="AF268" s="95"/>
      <c r="AG268" s="95"/>
      <c r="AH268" s="95"/>
    </row>
    <row r="269" spans="1:35">
      <c r="A269" s="642"/>
      <c r="B269" s="643"/>
      <c r="C269" s="643"/>
      <c r="D269" s="644"/>
      <c r="E269" s="672"/>
      <c r="F269" s="673"/>
      <c r="G269" s="673"/>
      <c r="H269" s="673"/>
      <c r="I269" s="673"/>
      <c r="J269" s="673"/>
      <c r="K269" s="673"/>
      <c r="L269" s="673"/>
      <c r="M269" s="673"/>
      <c r="N269" s="673"/>
      <c r="O269" s="673"/>
      <c r="P269" s="674"/>
      <c r="R269" s="36"/>
      <c r="S269" s="94"/>
      <c r="T269" s="647"/>
      <c r="U269" s="647"/>
      <c r="V269" s="647"/>
      <c r="W269" s="647"/>
      <c r="X269" s="647"/>
      <c r="Y269" s="647"/>
      <c r="Z269" s="647"/>
      <c r="AA269" s="647"/>
      <c r="AB269" s="647"/>
      <c r="AC269" s="647"/>
      <c r="AD269" s="95"/>
      <c r="AE269" s="95"/>
      <c r="AF269" s="95"/>
      <c r="AG269" s="95"/>
      <c r="AH269" s="95"/>
    </row>
    <row r="270" spans="1:35" ht="14.45" customHeight="1">
      <c r="A270" s="617" t="s">
        <v>373</v>
      </c>
      <c r="B270" s="618"/>
      <c r="C270" s="618"/>
      <c r="D270" s="619"/>
      <c r="E270" s="666"/>
      <c r="F270" s="667"/>
      <c r="G270" s="667"/>
      <c r="H270" s="667"/>
      <c r="I270" s="667"/>
      <c r="J270" s="667"/>
      <c r="K270" s="667"/>
      <c r="L270" s="667"/>
      <c r="M270" s="667"/>
      <c r="N270" s="667"/>
      <c r="O270" s="667"/>
      <c r="P270" s="668"/>
      <c r="Q270" s="233" t="s">
        <v>245</v>
      </c>
      <c r="R270" s="36"/>
      <c r="S270" s="94"/>
      <c r="T270" s="647"/>
      <c r="U270" s="647"/>
      <c r="V270" s="647"/>
      <c r="W270" s="647"/>
      <c r="X270" s="647"/>
      <c r="Y270" s="647"/>
      <c r="Z270" s="647"/>
      <c r="AA270" s="647"/>
      <c r="AB270" s="647"/>
      <c r="AC270" s="647"/>
      <c r="AD270" s="95"/>
      <c r="AE270" s="95"/>
      <c r="AF270" s="95"/>
      <c r="AG270" s="95"/>
      <c r="AH270" s="95"/>
    </row>
    <row r="271" spans="1:35">
      <c r="A271" s="642"/>
      <c r="B271" s="643"/>
      <c r="C271" s="643"/>
      <c r="D271" s="644"/>
      <c r="E271" s="672"/>
      <c r="F271" s="673"/>
      <c r="G271" s="673"/>
      <c r="H271" s="673"/>
      <c r="I271" s="673"/>
      <c r="J271" s="673"/>
      <c r="K271" s="673"/>
      <c r="L271" s="673"/>
      <c r="M271" s="673"/>
      <c r="N271" s="673"/>
      <c r="O271" s="673"/>
      <c r="P271" s="674"/>
      <c r="R271" s="36"/>
      <c r="S271" s="94"/>
      <c r="T271" s="647"/>
      <c r="U271" s="647"/>
      <c r="V271" s="647"/>
      <c r="W271" s="647"/>
      <c r="X271" s="647"/>
      <c r="Y271" s="647"/>
      <c r="Z271" s="647"/>
      <c r="AA271" s="647"/>
      <c r="AB271" s="647"/>
      <c r="AC271" s="647"/>
      <c r="AD271" s="95"/>
      <c r="AE271" s="95"/>
      <c r="AF271" s="95"/>
      <c r="AG271" s="95"/>
      <c r="AH271" s="95"/>
    </row>
    <row r="272" spans="1:35">
      <c r="A272" s="617" t="s">
        <v>374</v>
      </c>
      <c r="B272" s="618"/>
      <c r="C272" s="618"/>
      <c r="D272" s="619"/>
      <c r="E272" s="666"/>
      <c r="F272" s="667"/>
      <c r="G272" s="667"/>
      <c r="H272" s="667"/>
      <c r="I272" s="667"/>
      <c r="J272" s="667"/>
      <c r="K272" s="667"/>
      <c r="L272" s="667"/>
      <c r="M272" s="667"/>
      <c r="N272" s="667"/>
      <c r="O272" s="667"/>
      <c r="P272" s="668"/>
      <c r="Q272" s="233" t="s">
        <v>245</v>
      </c>
      <c r="R272" s="36"/>
      <c r="S272" s="94"/>
      <c r="T272" s="647"/>
      <c r="U272" s="647"/>
      <c r="V272" s="647"/>
      <c r="W272" s="647"/>
      <c r="X272" s="647"/>
      <c r="Y272" s="647"/>
      <c r="Z272" s="647"/>
      <c r="AA272" s="647"/>
      <c r="AB272" s="647"/>
      <c r="AC272" s="647"/>
      <c r="AD272" s="95"/>
      <c r="AE272" s="95"/>
      <c r="AF272" s="95"/>
      <c r="AG272" s="95"/>
      <c r="AH272" s="95"/>
    </row>
    <row r="273" spans="1:34">
      <c r="A273" s="642"/>
      <c r="B273" s="643"/>
      <c r="C273" s="643"/>
      <c r="D273" s="644"/>
      <c r="E273" s="672"/>
      <c r="F273" s="673"/>
      <c r="G273" s="673"/>
      <c r="H273" s="673"/>
      <c r="I273" s="673"/>
      <c r="J273" s="673"/>
      <c r="K273" s="673"/>
      <c r="L273" s="673"/>
      <c r="M273" s="673"/>
      <c r="N273" s="673"/>
      <c r="O273" s="673"/>
      <c r="P273" s="674"/>
      <c r="R273" s="36"/>
      <c r="S273" s="94"/>
      <c r="T273" s="647"/>
      <c r="U273" s="647"/>
      <c r="V273" s="647"/>
      <c r="W273" s="647"/>
      <c r="X273" s="647"/>
      <c r="Y273" s="647"/>
      <c r="Z273" s="647"/>
      <c r="AA273" s="647"/>
      <c r="AB273" s="647"/>
      <c r="AC273" s="647"/>
      <c r="AD273" s="95"/>
      <c r="AE273" s="95"/>
      <c r="AF273" s="95"/>
      <c r="AG273" s="95"/>
      <c r="AH273" s="95"/>
    </row>
    <row r="274" spans="1:34">
      <c r="A274" s="617" t="s">
        <v>375</v>
      </c>
      <c r="B274" s="618"/>
      <c r="C274" s="618"/>
      <c r="D274" s="619"/>
      <c r="E274" s="666"/>
      <c r="F274" s="667"/>
      <c r="G274" s="667"/>
      <c r="H274" s="667"/>
      <c r="I274" s="667"/>
      <c r="J274" s="667"/>
      <c r="K274" s="667"/>
      <c r="L274" s="667"/>
      <c r="M274" s="667"/>
      <c r="N274" s="667"/>
      <c r="O274" s="667"/>
      <c r="P274" s="668"/>
      <c r="Q274" s="233" t="s">
        <v>245</v>
      </c>
      <c r="R274" s="36"/>
      <c r="S274" s="94"/>
      <c r="T274" s="647"/>
      <c r="U274" s="647"/>
      <c r="V274" s="647"/>
      <c r="W274" s="647"/>
      <c r="X274" s="647"/>
      <c r="Y274" s="647"/>
      <c r="Z274" s="647"/>
      <c r="AA274" s="647"/>
      <c r="AB274" s="647"/>
      <c r="AC274" s="647"/>
      <c r="AD274" s="95"/>
      <c r="AE274" s="95"/>
      <c r="AF274" s="95"/>
      <c r="AG274" s="95"/>
      <c r="AH274" s="95"/>
    </row>
    <row r="275" spans="1:34">
      <c r="A275" s="642"/>
      <c r="B275" s="643"/>
      <c r="C275" s="643"/>
      <c r="D275" s="644"/>
      <c r="E275" s="672"/>
      <c r="F275" s="673"/>
      <c r="G275" s="673"/>
      <c r="H275" s="673"/>
      <c r="I275" s="673"/>
      <c r="J275" s="673"/>
      <c r="K275" s="673"/>
      <c r="L275" s="673"/>
      <c r="M275" s="673"/>
      <c r="N275" s="673"/>
      <c r="O275" s="673"/>
      <c r="P275" s="674"/>
      <c r="R275" s="36"/>
      <c r="S275" s="94"/>
      <c r="T275" s="647"/>
      <c r="U275" s="647"/>
      <c r="V275" s="647"/>
      <c r="W275" s="647"/>
      <c r="X275" s="647"/>
      <c r="Y275" s="647"/>
      <c r="Z275" s="647"/>
      <c r="AA275" s="647"/>
      <c r="AB275" s="647"/>
      <c r="AC275" s="647"/>
      <c r="AD275" s="95"/>
      <c r="AE275" s="95"/>
      <c r="AF275" s="95"/>
      <c r="AG275" s="95"/>
      <c r="AH275" s="95"/>
    </row>
    <row r="277" spans="1:34" ht="14.65" thickBot="1">
      <c r="A277" s="192" t="s">
        <v>376</v>
      </c>
    </row>
    <row r="278" spans="1:34">
      <c r="A278" s="737" t="s">
        <v>377</v>
      </c>
      <c r="B278" s="738"/>
      <c r="C278" s="738"/>
      <c r="D278" s="738"/>
      <c r="E278" s="738"/>
      <c r="F278" s="738"/>
      <c r="G278" s="738"/>
      <c r="H278" s="738"/>
      <c r="I278" s="738"/>
      <c r="J278" s="738"/>
      <c r="K278" s="738"/>
      <c r="L278" s="738"/>
      <c r="M278" s="738"/>
      <c r="N278" s="738"/>
      <c r="O278" s="738"/>
      <c r="P278" s="739"/>
      <c r="R278" s="180"/>
      <c r="T278" s="776" t="s">
        <v>378</v>
      </c>
      <c r="U278" s="776"/>
      <c r="V278" s="776"/>
      <c r="W278" s="776"/>
      <c r="X278" s="776"/>
      <c r="Y278" s="776"/>
      <c r="Z278" s="776"/>
      <c r="AA278" s="776"/>
      <c r="AB278" s="776"/>
      <c r="AC278" s="776"/>
      <c r="AD278" s="776"/>
      <c r="AE278" s="237"/>
    </row>
    <row r="279" spans="1:34" ht="15.75" customHeight="1">
      <c r="A279" s="698"/>
      <c r="B279" s="528"/>
      <c r="C279" s="528"/>
      <c r="D279" s="528"/>
      <c r="E279" s="528"/>
      <c r="F279" s="528"/>
      <c r="G279" s="528"/>
      <c r="H279" s="528"/>
      <c r="I279" s="528"/>
      <c r="J279" s="528"/>
      <c r="K279" s="528"/>
      <c r="L279" s="528"/>
      <c r="M279" s="528"/>
      <c r="N279" s="528"/>
      <c r="O279" s="528"/>
      <c r="P279" s="529"/>
      <c r="Q279" s="233" t="s">
        <v>245</v>
      </c>
      <c r="R279" s="180"/>
      <c r="T279" s="776"/>
      <c r="U279" s="776"/>
      <c r="V279" s="776"/>
      <c r="W279" s="776"/>
      <c r="X279" s="776"/>
      <c r="Y279" s="776"/>
      <c r="Z279" s="776"/>
      <c r="AA279" s="776"/>
      <c r="AB279" s="776"/>
      <c r="AC279" s="776"/>
      <c r="AD279" s="776"/>
      <c r="AE279" s="237"/>
    </row>
    <row r="280" spans="1:34" ht="15.75" customHeight="1">
      <c r="A280" s="704"/>
      <c r="B280" s="574"/>
      <c r="C280" s="574"/>
      <c r="D280" s="574"/>
      <c r="E280" s="574"/>
      <c r="F280" s="574"/>
      <c r="G280" s="574"/>
      <c r="H280" s="574"/>
      <c r="I280" s="574"/>
      <c r="J280" s="574"/>
      <c r="K280" s="574"/>
      <c r="L280" s="574"/>
      <c r="M280" s="574"/>
      <c r="N280" s="574"/>
      <c r="O280" s="574"/>
      <c r="P280" s="575"/>
      <c r="R280" s="180"/>
    </row>
    <row r="281" spans="1:34">
      <c r="A281" s="704"/>
      <c r="B281" s="574"/>
      <c r="C281" s="574"/>
      <c r="D281" s="574"/>
      <c r="E281" s="574"/>
      <c r="F281" s="574"/>
      <c r="G281" s="574"/>
      <c r="H281" s="574"/>
      <c r="I281" s="574"/>
      <c r="J281" s="574"/>
      <c r="K281" s="574"/>
      <c r="L281" s="574"/>
      <c r="M281" s="574"/>
      <c r="N281" s="574"/>
      <c r="O281" s="574"/>
      <c r="P281" s="575"/>
      <c r="R281" s="180"/>
      <c r="S281" s="39"/>
    </row>
    <row r="282" spans="1:34" ht="15.75" customHeight="1">
      <c r="A282" s="704"/>
      <c r="B282" s="574"/>
      <c r="C282" s="574"/>
      <c r="D282" s="574"/>
      <c r="E282" s="574"/>
      <c r="F282" s="574"/>
      <c r="G282" s="574"/>
      <c r="H282" s="574"/>
      <c r="I282" s="574"/>
      <c r="J282" s="574"/>
      <c r="K282" s="574"/>
      <c r="L282" s="574"/>
      <c r="M282" s="574"/>
      <c r="N282" s="574"/>
      <c r="O282" s="574"/>
      <c r="P282" s="575"/>
      <c r="Q282" s="124" t="s">
        <v>242</v>
      </c>
      <c r="R282" s="180"/>
      <c r="S282" s="39"/>
    </row>
    <row r="283" spans="1:34" ht="15.75" customHeight="1" thickBot="1">
      <c r="A283" s="705"/>
      <c r="B283" s="683"/>
      <c r="C283" s="683"/>
      <c r="D283" s="683"/>
      <c r="E283" s="683"/>
      <c r="F283" s="683"/>
      <c r="G283" s="683"/>
      <c r="H283" s="683"/>
      <c r="I283" s="683"/>
      <c r="J283" s="683"/>
      <c r="K283" s="683"/>
      <c r="L283" s="683"/>
      <c r="M283" s="683"/>
      <c r="N283" s="683"/>
      <c r="O283" s="683"/>
      <c r="P283" s="684"/>
      <c r="R283" s="180"/>
      <c r="S283" s="39"/>
    </row>
    <row r="284" spans="1:34">
      <c r="R284" s="180"/>
    </row>
    <row r="285" spans="1:34" ht="14.65" thickBot="1">
      <c r="A285" s="192" t="s">
        <v>379</v>
      </c>
      <c r="R285" s="180"/>
    </row>
    <row r="286" spans="1:34" ht="14.45" customHeight="1">
      <c r="A286" s="737" t="s">
        <v>380</v>
      </c>
      <c r="B286" s="738"/>
      <c r="C286" s="738"/>
      <c r="D286" s="738"/>
      <c r="E286" s="738"/>
      <c r="F286" s="738"/>
      <c r="G286" s="738"/>
      <c r="H286" s="738"/>
      <c r="I286" s="738"/>
      <c r="J286" s="738"/>
      <c r="K286" s="738"/>
      <c r="L286" s="738"/>
      <c r="M286" s="738"/>
      <c r="N286" s="738"/>
      <c r="O286" s="738"/>
      <c r="P286" s="739"/>
      <c r="R286" s="180"/>
      <c r="T286" s="517" t="s">
        <v>381</v>
      </c>
      <c r="U286" s="517"/>
      <c r="V286" s="517"/>
      <c r="W286" s="517"/>
      <c r="X286" s="517"/>
      <c r="Y286" s="517"/>
      <c r="Z286" s="517"/>
      <c r="AA286" s="517"/>
      <c r="AB286" s="517"/>
      <c r="AC286" s="517"/>
      <c r="AD286" s="517"/>
      <c r="AE286" s="238"/>
    </row>
    <row r="287" spans="1:34">
      <c r="A287" s="685"/>
      <c r="B287" s="686"/>
      <c r="C287" s="686"/>
      <c r="D287" s="686"/>
      <c r="E287" s="686"/>
      <c r="F287" s="686"/>
      <c r="G287" s="686"/>
      <c r="H287" s="686"/>
      <c r="I287" s="686"/>
      <c r="J287" s="686"/>
      <c r="K287" s="686"/>
      <c r="L287" s="686"/>
      <c r="M287" s="686"/>
      <c r="N287" s="686"/>
      <c r="O287" s="686"/>
      <c r="P287" s="687"/>
      <c r="Q287" s="233" t="s">
        <v>245</v>
      </c>
      <c r="R287" s="180"/>
      <c r="T287" s="517"/>
      <c r="U287" s="517"/>
      <c r="V287" s="517"/>
      <c r="W287" s="517"/>
      <c r="X287" s="517"/>
      <c r="Y287" s="517"/>
      <c r="Z287" s="517"/>
      <c r="AA287" s="517"/>
      <c r="AB287" s="517"/>
      <c r="AC287" s="517"/>
      <c r="AD287" s="517"/>
      <c r="AE287" s="238"/>
    </row>
    <row r="288" spans="1:34">
      <c r="A288" s="685"/>
      <c r="B288" s="686"/>
      <c r="C288" s="686"/>
      <c r="D288" s="686"/>
      <c r="E288" s="686"/>
      <c r="F288" s="686"/>
      <c r="G288" s="686"/>
      <c r="H288" s="686"/>
      <c r="I288" s="686"/>
      <c r="J288" s="686"/>
      <c r="K288" s="686"/>
      <c r="L288" s="686"/>
      <c r="M288" s="686"/>
      <c r="N288" s="686"/>
      <c r="O288" s="686"/>
      <c r="P288" s="687"/>
      <c r="R288" s="180"/>
      <c r="T288" s="517"/>
      <c r="U288" s="517"/>
      <c r="V288" s="517"/>
      <c r="W288" s="517"/>
      <c r="X288" s="517"/>
      <c r="Y288" s="517"/>
      <c r="Z288" s="517"/>
      <c r="AA288" s="517"/>
      <c r="AB288" s="517"/>
      <c r="AC288" s="517"/>
      <c r="AD288" s="517"/>
      <c r="AE288" s="238"/>
    </row>
    <row r="289" spans="1:19">
      <c r="A289" s="685"/>
      <c r="B289" s="686"/>
      <c r="C289" s="686"/>
      <c r="D289" s="686"/>
      <c r="E289" s="686"/>
      <c r="F289" s="686"/>
      <c r="G289" s="686"/>
      <c r="H289" s="686"/>
      <c r="I289" s="686"/>
      <c r="J289" s="686"/>
      <c r="K289" s="686"/>
      <c r="L289" s="686"/>
      <c r="M289" s="686"/>
      <c r="N289" s="686"/>
      <c r="O289" s="686"/>
      <c r="P289" s="687"/>
      <c r="Q289" s="97"/>
      <c r="R289" s="180"/>
      <c r="S289" s="39"/>
    </row>
    <row r="290" spans="1:19">
      <c r="A290" s="685"/>
      <c r="B290" s="686"/>
      <c r="C290" s="686"/>
      <c r="D290" s="686"/>
      <c r="E290" s="686"/>
      <c r="F290" s="686"/>
      <c r="G290" s="686"/>
      <c r="H290" s="686"/>
      <c r="I290" s="686"/>
      <c r="J290" s="686"/>
      <c r="K290" s="686"/>
      <c r="L290" s="686"/>
      <c r="M290" s="686"/>
      <c r="N290" s="686"/>
      <c r="O290" s="686"/>
      <c r="P290" s="687"/>
      <c r="Q290" s="124" t="s">
        <v>242</v>
      </c>
      <c r="R290" s="36"/>
      <c r="S290" s="39"/>
    </row>
    <row r="291" spans="1:19" ht="14.65" thickBot="1">
      <c r="A291" s="688"/>
      <c r="B291" s="689"/>
      <c r="C291" s="689"/>
      <c r="D291" s="689"/>
      <c r="E291" s="689"/>
      <c r="F291" s="689"/>
      <c r="G291" s="689"/>
      <c r="H291" s="689"/>
      <c r="I291" s="689"/>
      <c r="J291" s="689"/>
      <c r="K291" s="689"/>
      <c r="L291" s="689"/>
      <c r="M291" s="689"/>
      <c r="N291" s="689"/>
      <c r="O291" s="689"/>
      <c r="P291" s="690"/>
      <c r="R291" s="180"/>
      <c r="S291" s="39"/>
    </row>
    <row r="292" spans="1:19">
      <c r="O292" s="39"/>
      <c r="R292" s="180"/>
      <c r="S292" s="39"/>
    </row>
    <row r="293" spans="1:19" ht="14.65" thickBot="1">
      <c r="A293" s="228" t="s">
        <v>382</v>
      </c>
      <c r="D293" s="53" t="s">
        <v>383</v>
      </c>
      <c r="H293" s="229" t="s">
        <v>384</v>
      </c>
      <c r="I293" s="230"/>
      <c r="J293" s="230"/>
      <c r="O293" s="39"/>
      <c r="R293" s="180"/>
      <c r="S293" s="39"/>
    </row>
    <row r="294" spans="1:19">
      <c r="A294" s="721"/>
      <c r="B294" s="722"/>
      <c r="C294" s="722"/>
      <c r="D294" s="722"/>
      <c r="E294" s="723"/>
      <c r="F294" s="632" t="s">
        <v>385</v>
      </c>
      <c r="G294" s="632"/>
      <c r="H294" s="632" t="s">
        <v>386</v>
      </c>
      <c r="I294" s="632"/>
      <c r="J294" s="204" t="s">
        <v>387</v>
      </c>
      <c r="K294" s="632" t="s">
        <v>388</v>
      </c>
      <c r="L294" s="632"/>
      <c r="M294" s="632"/>
      <c r="N294" s="632"/>
      <c r="O294" s="632"/>
      <c r="P294" s="633"/>
      <c r="R294" s="180" t="s">
        <v>389</v>
      </c>
      <c r="S294" s="39"/>
    </row>
    <row r="295" spans="1:19" ht="20.45" customHeight="1">
      <c r="A295" s="698" t="s">
        <v>95</v>
      </c>
      <c r="B295" s="528"/>
      <c r="C295" s="528"/>
      <c r="D295" s="528"/>
      <c r="E295" s="699"/>
      <c r="F295" s="527"/>
      <c r="G295" s="699"/>
      <c r="H295" s="527"/>
      <c r="I295" s="699"/>
      <c r="J295" s="702"/>
      <c r="K295" s="666"/>
      <c r="L295" s="667"/>
      <c r="M295" s="667"/>
      <c r="N295" s="667"/>
      <c r="O295" s="667"/>
      <c r="P295" s="668"/>
      <c r="Q295" s="233" t="s">
        <v>245</v>
      </c>
      <c r="R295" s="180" t="s">
        <v>390</v>
      </c>
      <c r="S295" s="39"/>
    </row>
    <row r="296" spans="1:19" ht="20.45" customHeight="1">
      <c r="A296" s="700"/>
      <c r="B296" s="531"/>
      <c r="C296" s="531"/>
      <c r="D296" s="531"/>
      <c r="E296" s="701"/>
      <c r="F296" s="530"/>
      <c r="G296" s="701"/>
      <c r="H296" s="530"/>
      <c r="I296" s="701"/>
      <c r="J296" s="703"/>
      <c r="K296" s="672"/>
      <c r="L296" s="673"/>
      <c r="M296" s="673"/>
      <c r="N296" s="673"/>
      <c r="O296" s="673"/>
      <c r="P296" s="674"/>
      <c r="R296" s="180" t="s">
        <v>391</v>
      </c>
    </row>
    <row r="297" spans="1:19" ht="14.45" customHeight="1">
      <c r="A297" s="698" t="s">
        <v>95</v>
      </c>
      <c r="B297" s="528"/>
      <c r="C297" s="528"/>
      <c r="D297" s="528"/>
      <c r="E297" s="699"/>
      <c r="F297" s="527"/>
      <c r="G297" s="699"/>
      <c r="H297" s="527"/>
      <c r="I297" s="699"/>
      <c r="J297" s="702"/>
      <c r="K297" s="666"/>
      <c r="L297" s="667"/>
      <c r="M297" s="667"/>
      <c r="N297" s="667"/>
      <c r="O297" s="667"/>
      <c r="P297" s="668"/>
      <c r="R297" s="180"/>
      <c r="S297" s="203"/>
    </row>
    <row r="298" spans="1:19" ht="14.65" customHeight="1">
      <c r="A298" s="700"/>
      <c r="B298" s="531"/>
      <c r="C298" s="531"/>
      <c r="D298" s="531"/>
      <c r="E298" s="701"/>
      <c r="F298" s="530"/>
      <c r="G298" s="701"/>
      <c r="H298" s="530"/>
      <c r="I298" s="701"/>
      <c r="J298" s="703"/>
      <c r="K298" s="672"/>
      <c r="L298" s="673"/>
      <c r="M298" s="673"/>
      <c r="N298" s="673"/>
      <c r="O298" s="673"/>
      <c r="P298" s="674"/>
      <c r="R298" s="180"/>
    </row>
    <row r="299" spans="1:19" ht="14.45" customHeight="1">
      <c r="A299" s="698" t="s">
        <v>95</v>
      </c>
      <c r="B299" s="528"/>
      <c r="C299" s="528"/>
      <c r="D299" s="528"/>
      <c r="E299" s="699"/>
      <c r="F299" s="527"/>
      <c r="G299" s="699"/>
      <c r="H299" s="527"/>
      <c r="I299" s="699"/>
      <c r="J299" s="702"/>
      <c r="K299" s="666"/>
      <c r="L299" s="667"/>
      <c r="M299" s="667"/>
      <c r="N299" s="667"/>
      <c r="O299" s="667"/>
      <c r="P299" s="668"/>
      <c r="R299" s="180"/>
    </row>
    <row r="300" spans="1:19" ht="14.65" customHeight="1">
      <c r="A300" s="700"/>
      <c r="B300" s="531"/>
      <c r="C300" s="531"/>
      <c r="D300" s="531"/>
      <c r="E300" s="701"/>
      <c r="F300" s="530"/>
      <c r="G300" s="701"/>
      <c r="H300" s="530"/>
      <c r="I300" s="701"/>
      <c r="J300" s="703"/>
      <c r="K300" s="672"/>
      <c r="L300" s="673"/>
      <c r="M300" s="673"/>
      <c r="N300" s="673"/>
      <c r="O300" s="673"/>
      <c r="P300" s="674"/>
      <c r="R300" s="180"/>
    </row>
    <row r="301" spans="1:19" ht="14.45" customHeight="1">
      <c r="A301" s="698" t="s">
        <v>95</v>
      </c>
      <c r="B301" s="528"/>
      <c r="C301" s="528"/>
      <c r="D301" s="528"/>
      <c r="E301" s="699"/>
      <c r="F301" s="527"/>
      <c r="G301" s="699"/>
      <c r="H301" s="527"/>
      <c r="I301" s="699"/>
      <c r="J301" s="702"/>
      <c r="K301" s="666"/>
      <c r="L301" s="667"/>
      <c r="M301" s="667"/>
      <c r="N301" s="667"/>
      <c r="O301" s="667"/>
      <c r="P301" s="668"/>
      <c r="R301" s="180"/>
    </row>
    <row r="302" spans="1:19" ht="14.65" customHeight="1">
      <c r="A302" s="700"/>
      <c r="B302" s="531"/>
      <c r="C302" s="531"/>
      <c r="D302" s="531"/>
      <c r="E302" s="701"/>
      <c r="F302" s="530"/>
      <c r="G302" s="701"/>
      <c r="H302" s="530"/>
      <c r="I302" s="701"/>
      <c r="J302" s="703"/>
      <c r="K302" s="672"/>
      <c r="L302" s="673"/>
      <c r="M302" s="673"/>
      <c r="N302" s="673"/>
      <c r="O302" s="673"/>
      <c r="P302" s="674"/>
      <c r="R302" s="180"/>
    </row>
    <row r="303" spans="1:19" ht="14.45" customHeight="1">
      <c r="A303" s="698" t="s">
        <v>95</v>
      </c>
      <c r="B303" s="528"/>
      <c r="C303" s="528"/>
      <c r="D303" s="528"/>
      <c r="E303" s="699"/>
      <c r="F303" s="527"/>
      <c r="G303" s="699"/>
      <c r="H303" s="527"/>
      <c r="I303" s="699"/>
      <c r="J303" s="702"/>
      <c r="K303" s="666"/>
      <c r="L303" s="667"/>
      <c r="M303" s="667"/>
      <c r="N303" s="667"/>
      <c r="O303" s="667"/>
      <c r="P303" s="668"/>
      <c r="R303" s="180"/>
    </row>
    <row r="304" spans="1:19" ht="14.65" customHeight="1">
      <c r="A304" s="700"/>
      <c r="B304" s="531"/>
      <c r="C304" s="531"/>
      <c r="D304" s="531"/>
      <c r="E304" s="701"/>
      <c r="F304" s="530"/>
      <c r="G304" s="701"/>
      <c r="H304" s="530"/>
      <c r="I304" s="701"/>
      <c r="J304" s="703"/>
      <c r="K304" s="672"/>
      <c r="L304" s="673"/>
      <c r="M304" s="673"/>
      <c r="N304" s="673"/>
      <c r="O304" s="673"/>
      <c r="P304" s="674"/>
      <c r="R304" s="180"/>
    </row>
    <row r="305" spans="1:19" ht="14.45" customHeight="1">
      <c r="A305" s="698" t="s">
        <v>95</v>
      </c>
      <c r="B305" s="528"/>
      <c r="C305" s="528"/>
      <c r="D305" s="528"/>
      <c r="E305" s="699"/>
      <c r="F305" s="527"/>
      <c r="G305" s="699"/>
      <c r="H305" s="527"/>
      <c r="I305" s="699"/>
      <c r="J305" s="702"/>
      <c r="K305" s="666"/>
      <c r="L305" s="667"/>
      <c r="M305" s="667"/>
      <c r="N305" s="667"/>
      <c r="O305" s="667"/>
      <c r="P305" s="668"/>
      <c r="R305" s="180"/>
    </row>
    <row r="306" spans="1:19" ht="14.65" customHeight="1">
      <c r="A306" s="700"/>
      <c r="B306" s="531"/>
      <c r="C306" s="531"/>
      <c r="D306" s="531"/>
      <c r="E306" s="701"/>
      <c r="F306" s="530"/>
      <c r="G306" s="701"/>
      <c r="H306" s="530"/>
      <c r="I306" s="701"/>
      <c r="J306" s="703"/>
      <c r="K306" s="672"/>
      <c r="L306" s="673"/>
      <c r="M306" s="673"/>
      <c r="N306" s="673"/>
      <c r="O306" s="673"/>
      <c r="P306" s="674"/>
      <c r="R306" s="180"/>
    </row>
    <row r="307" spans="1:19" ht="14.45" customHeight="1">
      <c r="A307" s="698" t="s">
        <v>95</v>
      </c>
      <c r="B307" s="528"/>
      <c r="C307" s="528"/>
      <c r="D307" s="528"/>
      <c r="E307" s="699"/>
      <c r="F307" s="527"/>
      <c r="G307" s="699"/>
      <c r="H307" s="527"/>
      <c r="I307" s="699"/>
      <c r="J307" s="702"/>
      <c r="K307" s="666"/>
      <c r="L307" s="667"/>
      <c r="M307" s="667"/>
      <c r="N307" s="667"/>
      <c r="O307" s="667"/>
      <c r="P307" s="668"/>
      <c r="R307" s="180"/>
    </row>
    <row r="308" spans="1:19" ht="14.65" customHeight="1">
      <c r="A308" s="700"/>
      <c r="B308" s="531"/>
      <c r="C308" s="531"/>
      <c r="D308" s="531"/>
      <c r="E308" s="701"/>
      <c r="F308" s="530"/>
      <c r="G308" s="701"/>
      <c r="H308" s="530"/>
      <c r="I308" s="701"/>
      <c r="J308" s="703"/>
      <c r="K308" s="672"/>
      <c r="L308" s="673"/>
      <c r="M308" s="673"/>
      <c r="N308" s="673"/>
      <c r="O308" s="673"/>
      <c r="P308" s="674"/>
      <c r="R308" s="180"/>
    </row>
    <row r="309" spans="1:19" ht="14.45" customHeight="1">
      <c r="A309" s="698" t="s">
        <v>95</v>
      </c>
      <c r="B309" s="528"/>
      <c r="C309" s="528"/>
      <c r="D309" s="528"/>
      <c r="E309" s="699"/>
      <c r="F309" s="527"/>
      <c r="G309" s="699"/>
      <c r="H309" s="527"/>
      <c r="I309" s="699"/>
      <c r="J309" s="702"/>
      <c r="K309" s="666"/>
      <c r="L309" s="667"/>
      <c r="M309" s="667"/>
      <c r="N309" s="667"/>
      <c r="O309" s="667"/>
      <c r="P309" s="668"/>
      <c r="R309" s="180"/>
    </row>
    <row r="310" spans="1:19" ht="14.65" customHeight="1">
      <c r="A310" s="700"/>
      <c r="B310" s="531"/>
      <c r="C310" s="531"/>
      <c r="D310" s="531"/>
      <c r="E310" s="701"/>
      <c r="F310" s="530"/>
      <c r="G310" s="701"/>
      <c r="H310" s="530"/>
      <c r="I310" s="701"/>
      <c r="J310" s="703"/>
      <c r="K310" s="672"/>
      <c r="L310" s="673"/>
      <c r="M310" s="673"/>
      <c r="N310" s="673"/>
      <c r="O310" s="673"/>
      <c r="P310" s="674"/>
      <c r="R310" s="180"/>
    </row>
    <row r="311" spans="1:19" ht="14.45" customHeight="1">
      <c r="A311" s="698" t="s">
        <v>95</v>
      </c>
      <c r="B311" s="528"/>
      <c r="C311" s="528"/>
      <c r="D311" s="528"/>
      <c r="E311" s="699"/>
      <c r="F311" s="527"/>
      <c r="G311" s="699"/>
      <c r="H311" s="527"/>
      <c r="I311" s="699"/>
      <c r="J311" s="702"/>
      <c r="K311" s="666"/>
      <c r="L311" s="667"/>
      <c r="M311" s="667"/>
      <c r="N311" s="667"/>
      <c r="O311" s="667"/>
      <c r="P311" s="668"/>
      <c r="R311" s="180"/>
    </row>
    <row r="312" spans="1:19" ht="14.65" customHeight="1">
      <c r="A312" s="700"/>
      <c r="B312" s="531"/>
      <c r="C312" s="531"/>
      <c r="D312" s="531"/>
      <c r="E312" s="701"/>
      <c r="F312" s="530"/>
      <c r="G312" s="701"/>
      <c r="H312" s="530"/>
      <c r="I312" s="701"/>
      <c r="J312" s="703"/>
      <c r="K312" s="672"/>
      <c r="L312" s="673"/>
      <c r="M312" s="673"/>
      <c r="N312" s="673"/>
      <c r="O312" s="673"/>
      <c r="P312" s="674"/>
      <c r="R312" s="180"/>
      <c r="S312" s="39"/>
    </row>
    <row r="313" spans="1:19" ht="14.45" customHeight="1">
      <c r="A313" s="698" t="s">
        <v>95</v>
      </c>
      <c r="B313" s="528"/>
      <c r="C313" s="528"/>
      <c r="D313" s="528"/>
      <c r="E313" s="699"/>
      <c r="F313" s="527"/>
      <c r="G313" s="699"/>
      <c r="H313" s="527"/>
      <c r="I313" s="699"/>
      <c r="J313" s="702"/>
      <c r="K313" s="666"/>
      <c r="L313" s="667"/>
      <c r="M313" s="667"/>
      <c r="N313" s="667"/>
      <c r="O313" s="667"/>
      <c r="P313" s="668"/>
      <c r="R313" s="180"/>
      <c r="S313" s="203"/>
    </row>
    <row r="314" spans="1:19" ht="14.65" customHeight="1">
      <c r="A314" s="700"/>
      <c r="B314" s="531"/>
      <c r="C314" s="531"/>
      <c r="D314" s="531"/>
      <c r="E314" s="701"/>
      <c r="F314" s="530"/>
      <c r="G314" s="701"/>
      <c r="H314" s="530"/>
      <c r="I314" s="701"/>
      <c r="J314" s="703"/>
      <c r="K314" s="672"/>
      <c r="L314" s="673"/>
      <c r="M314" s="673"/>
      <c r="N314" s="673"/>
      <c r="O314" s="673"/>
      <c r="P314" s="674"/>
      <c r="R314" s="180"/>
      <c r="S314" s="39"/>
    </row>
    <row r="315" spans="1:19">
      <c r="A315" s="196" t="s">
        <v>392</v>
      </c>
      <c r="H315" s="53" t="s">
        <v>393</v>
      </c>
      <c r="P315" s="231"/>
      <c r="R315" s="647"/>
    </row>
    <row r="316" spans="1:19" ht="14.45" hidden="1" customHeight="1" outlineLevel="1">
      <c r="A316" s="695" t="s">
        <v>95</v>
      </c>
      <c r="B316" s="537"/>
      <c r="C316" s="537"/>
      <c r="D316" s="537"/>
      <c r="E316" s="537"/>
      <c r="F316" s="537"/>
      <c r="G316" s="537"/>
      <c r="H316" s="537"/>
      <c r="I316" s="537"/>
      <c r="J316" s="686"/>
      <c r="K316" s="686"/>
      <c r="L316" s="686"/>
      <c r="M316" s="686"/>
      <c r="N316" s="686"/>
      <c r="O316" s="686"/>
      <c r="P316" s="687"/>
      <c r="R316" s="647"/>
      <c r="S316" s="203"/>
    </row>
    <row r="317" spans="1:19" ht="14.65" hidden="1" customHeight="1" outlineLevel="1">
      <c r="A317" s="695"/>
      <c r="B317" s="537"/>
      <c r="C317" s="537"/>
      <c r="D317" s="537"/>
      <c r="E317" s="537"/>
      <c r="F317" s="537"/>
      <c r="G317" s="537"/>
      <c r="H317" s="537"/>
      <c r="I317" s="537"/>
      <c r="J317" s="686"/>
      <c r="K317" s="686"/>
      <c r="L317" s="686"/>
      <c r="M317" s="686"/>
      <c r="N317" s="686"/>
      <c r="O317" s="686"/>
      <c r="P317" s="687"/>
      <c r="R317" s="647"/>
      <c r="S317" s="39"/>
    </row>
    <row r="318" spans="1:19" ht="14.45" hidden="1" customHeight="1" outlineLevel="1">
      <c r="A318" s="695" t="s">
        <v>95</v>
      </c>
      <c r="B318" s="537"/>
      <c r="C318" s="537"/>
      <c r="D318" s="537"/>
      <c r="E318" s="537"/>
      <c r="F318" s="537"/>
      <c r="G318" s="537"/>
      <c r="H318" s="537"/>
      <c r="I318" s="537"/>
      <c r="J318" s="686"/>
      <c r="K318" s="686"/>
      <c r="L318" s="686"/>
      <c r="M318" s="686"/>
      <c r="N318" s="686"/>
      <c r="O318" s="686"/>
      <c r="P318" s="687"/>
      <c r="R318" s="647"/>
      <c r="S318" s="203"/>
    </row>
    <row r="319" spans="1:19" ht="14.65" hidden="1" customHeight="1" outlineLevel="1">
      <c r="A319" s="695"/>
      <c r="B319" s="537"/>
      <c r="C319" s="537"/>
      <c r="D319" s="537"/>
      <c r="E319" s="537"/>
      <c r="F319" s="537"/>
      <c r="G319" s="537"/>
      <c r="H319" s="537"/>
      <c r="I319" s="537"/>
      <c r="J319" s="686"/>
      <c r="K319" s="686"/>
      <c r="L319" s="686"/>
      <c r="M319" s="686"/>
      <c r="N319" s="686"/>
      <c r="O319" s="686"/>
      <c r="P319" s="687"/>
      <c r="R319" s="180"/>
      <c r="S319" s="39"/>
    </row>
    <row r="320" spans="1:19" ht="14.45" hidden="1" customHeight="1" outlineLevel="1">
      <c r="A320" s="695" t="s">
        <v>95</v>
      </c>
      <c r="B320" s="537"/>
      <c r="C320" s="537"/>
      <c r="D320" s="537"/>
      <c r="E320" s="537"/>
      <c r="F320" s="537"/>
      <c r="G320" s="537"/>
      <c r="H320" s="537"/>
      <c r="I320" s="537"/>
      <c r="J320" s="686"/>
      <c r="K320" s="686"/>
      <c r="L320" s="686"/>
      <c r="M320" s="686"/>
      <c r="N320" s="686"/>
      <c r="O320" s="686"/>
      <c r="P320" s="687"/>
      <c r="R320" s="180"/>
      <c r="S320" s="203"/>
    </row>
    <row r="321" spans="1:19" ht="14.65" hidden="1" customHeight="1" outlineLevel="1">
      <c r="A321" s="695"/>
      <c r="B321" s="537"/>
      <c r="C321" s="537"/>
      <c r="D321" s="537"/>
      <c r="E321" s="537"/>
      <c r="F321" s="537"/>
      <c r="G321" s="537"/>
      <c r="H321" s="537"/>
      <c r="I321" s="537"/>
      <c r="J321" s="686"/>
      <c r="K321" s="686"/>
      <c r="L321" s="686"/>
      <c r="M321" s="686"/>
      <c r="N321" s="686"/>
      <c r="O321" s="686"/>
      <c r="P321" s="687"/>
      <c r="R321" s="180"/>
      <c r="S321" s="39"/>
    </row>
    <row r="322" spans="1:19" ht="14.45" hidden="1" customHeight="1" outlineLevel="1">
      <c r="A322" s="695" t="s">
        <v>95</v>
      </c>
      <c r="B322" s="537"/>
      <c r="C322" s="537"/>
      <c r="D322" s="537"/>
      <c r="E322" s="537"/>
      <c r="F322" s="537"/>
      <c r="G322" s="537"/>
      <c r="H322" s="537"/>
      <c r="I322" s="537"/>
      <c r="J322" s="686"/>
      <c r="K322" s="686"/>
      <c r="L322" s="686"/>
      <c r="M322" s="686"/>
      <c r="N322" s="686"/>
      <c r="O322" s="686"/>
      <c r="P322" s="687"/>
      <c r="R322" s="180"/>
      <c r="S322" s="203"/>
    </row>
    <row r="323" spans="1:19" ht="14.65" hidden="1" customHeight="1" outlineLevel="1">
      <c r="A323" s="695"/>
      <c r="B323" s="537"/>
      <c r="C323" s="537"/>
      <c r="D323" s="537"/>
      <c r="E323" s="537"/>
      <c r="F323" s="537"/>
      <c r="G323" s="537"/>
      <c r="H323" s="537"/>
      <c r="I323" s="537"/>
      <c r="J323" s="686"/>
      <c r="K323" s="686"/>
      <c r="L323" s="686"/>
      <c r="M323" s="686"/>
      <c r="N323" s="686"/>
      <c r="O323" s="686"/>
      <c r="P323" s="687"/>
      <c r="R323" s="180"/>
      <c r="S323" s="39"/>
    </row>
    <row r="324" spans="1:19" ht="14.45" hidden="1" customHeight="1" outlineLevel="1">
      <c r="A324" s="695" t="s">
        <v>95</v>
      </c>
      <c r="B324" s="537"/>
      <c r="C324" s="537"/>
      <c r="D324" s="537"/>
      <c r="E324" s="537"/>
      <c r="F324" s="537"/>
      <c r="G324" s="537"/>
      <c r="H324" s="537"/>
      <c r="I324" s="537"/>
      <c r="J324" s="686"/>
      <c r="K324" s="686"/>
      <c r="L324" s="686"/>
      <c r="M324" s="686"/>
      <c r="N324" s="686"/>
      <c r="O324" s="686"/>
      <c r="P324" s="687"/>
      <c r="R324" s="180"/>
      <c r="S324" s="203"/>
    </row>
    <row r="325" spans="1:19" ht="14.65" hidden="1" customHeight="1" outlineLevel="1">
      <c r="A325" s="695"/>
      <c r="B325" s="537"/>
      <c r="C325" s="537"/>
      <c r="D325" s="537"/>
      <c r="E325" s="537"/>
      <c r="F325" s="537"/>
      <c r="G325" s="537"/>
      <c r="H325" s="537"/>
      <c r="I325" s="537"/>
      <c r="J325" s="686"/>
      <c r="K325" s="686"/>
      <c r="L325" s="686"/>
      <c r="M325" s="686"/>
      <c r="N325" s="686"/>
      <c r="O325" s="686"/>
      <c r="P325" s="687"/>
      <c r="R325" s="180"/>
      <c r="S325" s="39"/>
    </row>
    <row r="326" spans="1:19" ht="14.45" hidden="1" customHeight="1" outlineLevel="1">
      <c r="A326" s="695" t="s">
        <v>95</v>
      </c>
      <c r="B326" s="537"/>
      <c r="C326" s="537"/>
      <c r="D326" s="537"/>
      <c r="E326" s="537"/>
      <c r="F326" s="537"/>
      <c r="G326" s="537"/>
      <c r="H326" s="537"/>
      <c r="I326" s="537"/>
      <c r="J326" s="686"/>
      <c r="K326" s="686"/>
      <c r="L326" s="686"/>
      <c r="M326" s="686"/>
      <c r="N326" s="686"/>
      <c r="O326" s="686"/>
      <c r="P326" s="687"/>
      <c r="R326" s="180"/>
      <c r="S326" s="203"/>
    </row>
    <row r="327" spans="1:19" ht="14.65" hidden="1" customHeight="1" outlineLevel="1">
      <c r="A327" s="695"/>
      <c r="B327" s="537"/>
      <c r="C327" s="537"/>
      <c r="D327" s="537"/>
      <c r="E327" s="537"/>
      <c r="F327" s="537"/>
      <c r="G327" s="537"/>
      <c r="H327" s="537"/>
      <c r="I327" s="537"/>
      <c r="J327" s="686"/>
      <c r="K327" s="686"/>
      <c r="L327" s="686"/>
      <c r="M327" s="686"/>
      <c r="N327" s="686"/>
      <c r="O327" s="686"/>
      <c r="P327" s="687"/>
      <c r="R327" s="180"/>
      <c r="S327" s="39"/>
    </row>
    <row r="328" spans="1:19" ht="14.45" hidden="1" customHeight="1" outlineLevel="1">
      <c r="A328" s="695" t="s">
        <v>95</v>
      </c>
      <c r="B328" s="537"/>
      <c r="C328" s="537"/>
      <c r="D328" s="537"/>
      <c r="E328" s="537"/>
      <c r="F328" s="537"/>
      <c r="G328" s="537"/>
      <c r="H328" s="537"/>
      <c r="I328" s="537"/>
      <c r="J328" s="686"/>
      <c r="K328" s="686"/>
      <c r="L328" s="686"/>
      <c r="M328" s="686"/>
      <c r="N328" s="686"/>
      <c r="O328" s="686"/>
      <c r="P328" s="687"/>
      <c r="R328" s="180"/>
      <c r="S328" s="203"/>
    </row>
    <row r="329" spans="1:19" ht="14.65" hidden="1" customHeight="1" outlineLevel="1">
      <c r="A329" s="695"/>
      <c r="B329" s="537"/>
      <c r="C329" s="537"/>
      <c r="D329" s="537"/>
      <c r="E329" s="537"/>
      <c r="F329" s="537"/>
      <c r="G329" s="537"/>
      <c r="H329" s="537"/>
      <c r="I329" s="537"/>
      <c r="J329" s="686"/>
      <c r="K329" s="686"/>
      <c r="L329" s="686"/>
      <c r="M329" s="686"/>
      <c r="N329" s="686"/>
      <c r="O329" s="686"/>
      <c r="P329" s="687"/>
      <c r="R329" s="180"/>
      <c r="S329" s="39"/>
    </row>
    <row r="330" spans="1:19" ht="14.45" hidden="1" customHeight="1" outlineLevel="1">
      <c r="A330" s="695" t="s">
        <v>95</v>
      </c>
      <c r="B330" s="537"/>
      <c r="C330" s="537"/>
      <c r="D330" s="537"/>
      <c r="E330" s="537"/>
      <c r="F330" s="537"/>
      <c r="G330" s="537"/>
      <c r="H330" s="537"/>
      <c r="I330" s="537"/>
      <c r="J330" s="686"/>
      <c r="K330" s="686"/>
      <c r="L330" s="686"/>
      <c r="M330" s="686"/>
      <c r="N330" s="686"/>
      <c r="O330" s="686"/>
      <c r="P330" s="687"/>
      <c r="R330" s="180"/>
      <c r="S330" s="203"/>
    </row>
    <row r="331" spans="1:19" ht="14.65" hidden="1" customHeight="1" outlineLevel="1">
      <c r="A331" s="695"/>
      <c r="B331" s="537"/>
      <c r="C331" s="537"/>
      <c r="D331" s="537"/>
      <c r="E331" s="537"/>
      <c r="F331" s="537"/>
      <c r="G331" s="537"/>
      <c r="H331" s="537"/>
      <c r="I331" s="537"/>
      <c r="J331" s="686"/>
      <c r="K331" s="686"/>
      <c r="L331" s="686"/>
      <c r="M331" s="686"/>
      <c r="N331" s="686"/>
      <c r="O331" s="686"/>
      <c r="P331" s="687"/>
      <c r="R331" s="180"/>
      <c r="S331" s="39"/>
    </row>
    <row r="332" spans="1:19" ht="14.45" hidden="1" customHeight="1" outlineLevel="1">
      <c r="A332" s="695" t="s">
        <v>95</v>
      </c>
      <c r="B332" s="537"/>
      <c r="C332" s="537"/>
      <c r="D332" s="537"/>
      <c r="E332" s="537"/>
      <c r="F332" s="537"/>
      <c r="G332" s="537"/>
      <c r="H332" s="537"/>
      <c r="I332" s="537"/>
      <c r="J332" s="686"/>
      <c r="K332" s="686"/>
      <c r="L332" s="686"/>
      <c r="M332" s="686"/>
      <c r="N332" s="686"/>
      <c r="O332" s="686"/>
      <c r="P332" s="687"/>
      <c r="R332" s="180"/>
      <c r="S332" s="203"/>
    </row>
    <row r="333" spans="1:19" ht="14.65" hidden="1" customHeight="1" outlineLevel="1">
      <c r="A333" s="695"/>
      <c r="B333" s="537"/>
      <c r="C333" s="537"/>
      <c r="D333" s="537"/>
      <c r="E333" s="537"/>
      <c r="F333" s="537"/>
      <c r="G333" s="537"/>
      <c r="H333" s="537"/>
      <c r="I333" s="537"/>
      <c r="J333" s="686"/>
      <c r="K333" s="686"/>
      <c r="L333" s="686"/>
      <c r="M333" s="686"/>
      <c r="N333" s="686"/>
      <c r="O333" s="686"/>
      <c r="P333" s="687"/>
      <c r="R333" s="180"/>
      <c r="S333" s="39"/>
    </row>
    <row r="334" spans="1:19" ht="14.45" hidden="1" customHeight="1" outlineLevel="1">
      <c r="A334" s="695" t="s">
        <v>95</v>
      </c>
      <c r="B334" s="537"/>
      <c r="C334" s="537"/>
      <c r="D334" s="537"/>
      <c r="E334" s="537"/>
      <c r="F334" s="537"/>
      <c r="G334" s="537"/>
      <c r="H334" s="537"/>
      <c r="I334" s="537"/>
      <c r="J334" s="686"/>
      <c r="K334" s="686"/>
      <c r="L334" s="686"/>
      <c r="M334" s="686"/>
      <c r="N334" s="686"/>
      <c r="O334" s="686"/>
      <c r="P334" s="687"/>
      <c r="R334" s="180"/>
      <c r="S334" s="203"/>
    </row>
    <row r="335" spans="1:19" ht="14.65" hidden="1" customHeight="1" outlineLevel="1">
      <c r="A335" s="695"/>
      <c r="B335" s="537"/>
      <c r="C335" s="537"/>
      <c r="D335" s="537"/>
      <c r="E335" s="537"/>
      <c r="F335" s="537"/>
      <c r="G335" s="537"/>
      <c r="H335" s="537"/>
      <c r="I335" s="537"/>
      <c r="J335" s="686"/>
      <c r="K335" s="686"/>
      <c r="L335" s="686"/>
      <c r="M335" s="686"/>
      <c r="N335" s="686"/>
      <c r="O335" s="686"/>
      <c r="P335" s="687"/>
      <c r="R335" s="180"/>
      <c r="S335" s="39"/>
    </row>
    <row r="336" spans="1:19" collapsed="1">
      <c r="A336" s="232" t="s">
        <v>394</v>
      </c>
      <c r="P336" s="231"/>
    </row>
    <row r="337" spans="1:19" ht="14.45" hidden="1" customHeight="1" outlineLevel="1">
      <c r="A337" s="695" t="s">
        <v>95</v>
      </c>
      <c r="B337" s="537"/>
      <c r="C337" s="537"/>
      <c r="D337" s="537"/>
      <c r="E337" s="537"/>
      <c r="F337" s="537"/>
      <c r="G337" s="537"/>
      <c r="H337" s="537"/>
      <c r="I337" s="537"/>
      <c r="J337" s="686"/>
      <c r="K337" s="686"/>
      <c r="L337" s="686"/>
      <c r="M337" s="686"/>
      <c r="N337" s="686"/>
      <c r="O337" s="686"/>
      <c r="P337" s="687"/>
      <c r="R337" s="180"/>
      <c r="S337" s="203"/>
    </row>
    <row r="338" spans="1:19" ht="14.65" hidden="1" customHeight="1" outlineLevel="1">
      <c r="A338" s="695"/>
      <c r="B338" s="537"/>
      <c r="C338" s="537"/>
      <c r="D338" s="537"/>
      <c r="E338" s="537"/>
      <c r="F338" s="537"/>
      <c r="G338" s="537"/>
      <c r="H338" s="537"/>
      <c r="I338" s="537"/>
      <c r="J338" s="686"/>
      <c r="K338" s="686"/>
      <c r="L338" s="686"/>
      <c r="M338" s="686"/>
      <c r="N338" s="686"/>
      <c r="O338" s="686"/>
      <c r="P338" s="687"/>
      <c r="R338" s="180"/>
      <c r="S338" s="39"/>
    </row>
    <row r="339" spans="1:19" ht="14.45" hidden="1" customHeight="1" outlineLevel="1">
      <c r="A339" s="695" t="s">
        <v>95</v>
      </c>
      <c r="B339" s="537"/>
      <c r="C339" s="537"/>
      <c r="D339" s="537"/>
      <c r="E339" s="537"/>
      <c r="F339" s="537"/>
      <c r="G339" s="537"/>
      <c r="H339" s="537"/>
      <c r="I339" s="537"/>
      <c r="J339" s="686"/>
      <c r="K339" s="686"/>
      <c r="L339" s="686"/>
      <c r="M339" s="686"/>
      <c r="N339" s="686"/>
      <c r="O339" s="686"/>
      <c r="P339" s="687"/>
      <c r="R339" s="180"/>
      <c r="S339" s="203"/>
    </row>
    <row r="340" spans="1:19" ht="14.65" hidden="1" customHeight="1" outlineLevel="1">
      <c r="A340" s="695"/>
      <c r="B340" s="537"/>
      <c r="C340" s="537"/>
      <c r="D340" s="537"/>
      <c r="E340" s="537"/>
      <c r="F340" s="537"/>
      <c r="G340" s="537"/>
      <c r="H340" s="537"/>
      <c r="I340" s="537"/>
      <c r="J340" s="686"/>
      <c r="K340" s="686"/>
      <c r="L340" s="686"/>
      <c r="M340" s="686"/>
      <c r="N340" s="686"/>
      <c r="O340" s="686"/>
      <c r="P340" s="687"/>
      <c r="R340" s="180"/>
      <c r="S340" s="39"/>
    </row>
    <row r="341" spans="1:19" ht="14.45" hidden="1" customHeight="1" outlineLevel="1">
      <c r="A341" s="695" t="s">
        <v>95</v>
      </c>
      <c r="B341" s="537"/>
      <c r="C341" s="537"/>
      <c r="D341" s="537"/>
      <c r="E341" s="537"/>
      <c r="F341" s="537"/>
      <c r="G341" s="537"/>
      <c r="H341" s="537"/>
      <c r="I341" s="537"/>
      <c r="J341" s="686"/>
      <c r="K341" s="686"/>
      <c r="L341" s="686"/>
      <c r="M341" s="686"/>
      <c r="N341" s="686"/>
      <c r="O341" s="686"/>
      <c r="P341" s="687"/>
      <c r="R341" s="180"/>
      <c r="S341" s="203"/>
    </row>
    <row r="342" spans="1:19" ht="14.65" hidden="1" customHeight="1" outlineLevel="1">
      <c r="A342" s="695"/>
      <c r="B342" s="537"/>
      <c r="C342" s="537"/>
      <c r="D342" s="537"/>
      <c r="E342" s="537"/>
      <c r="F342" s="537"/>
      <c r="G342" s="537"/>
      <c r="H342" s="537"/>
      <c r="I342" s="537"/>
      <c r="J342" s="686"/>
      <c r="K342" s="686"/>
      <c r="L342" s="686"/>
      <c r="M342" s="686"/>
      <c r="N342" s="686"/>
      <c r="O342" s="686"/>
      <c r="P342" s="687"/>
      <c r="R342" s="180"/>
      <c r="S342" s="39"/>
    </row>
    <row r="343" spans="1:19" ht="14.45" hidden="1" customHeight="1" outlineLevel="1">
      <c r="A343" s="695" t="s">
        <v>95</v>
      </c>
      <c r="B343" s="537"/>
      <c r="C343" s="537"/>
      <c r="D343" s="537"/>
      <c r="E343" s="537"/>
      <c r="F343" s="537"/>
      <c r="G343" s="537"/>
      <c r="H343" s="537"/>
      <c r="I343" s="537"/>
      <c r="J343" s="686"/>
      <c r="K343" s="686"/>
      <c r="L343" s="686"/>
      <c r="M343" s="686"/>
      <c r="N343" s="686"/>
      <c r="O343" s="686"/>
      <c r="P343" s="687"/>
      <c r="R343" s="180"/>
      <c r="S343" s="203"/>
    </row>
    <row r="344" spans="1:19" ht="14.65" hidden="1" customHeight="1" outlineLevel="1">
      <c r="A344" s="695"/>
      <c r="B344" s="537"/>
      <c r="C344" s="537"/>
      <c r="D344" s="537"/>
      <c r="E344" s="537"/>
      <c r="F344" s="537"/>
      <c r="G344" s="537"/>
      <c r="H344" s="537"/>
      <c r="I344" s="537"/>
      <c r="J344" s="686"/>
      <c r="K344" s="686"/>
      <c r="L344" s="686"/>
      <c r="M344" s="686"/>
      <c r="N344" s="686"/>
      <c r="O344" s="686"/>
      <c r="P344" s="687"/>
      <c r="R344" s="180"/>
      <c r="S344" s="39"/>
    </row>
    <row r="345" spans="1:19" ht="14.45" hidden="1" customHeight="1" outlineLevel="1">
      <c r="A345" s="695" t="s">
        <v>95</v>
      </c>
      <c r="B345" s="537"/>
      <c r="C345" s="537"/>
      <c r="D345" s="537"/>
      <c r="E345" s="537"/>
      <c r="F345" s="537"/>
      <c r="G345" s="537"/>
      <c r="H345" s="537"/>
      <c r="I345" s="537"/>
      <c r="J345" s="686"/>
      <c r="K345" s="686"/>
      <c r="L345" s="686"/>
      <c r="M345" s="686"/>
      <c r="N345" s="686"/>
      <c r="O345" s="686"/>
      <c r="P345" s="687"/>
      <c r="R345" s="180"/>
      <c r="S345" s="203"/>
    </row>
    <row r="346" spans="1:19" ht="14.65" hidden="1" customHeight="1" outlineLevel="1">
      <c r="A346" s="695"/>
      <c r="B346" s="537"/>
      <c r="C346" s="537"/>
      <c r="D346" s="537"/>
      <c r="E346" s="537"/>
      <c r="F346" s="537"/>
      <c r="G346" s="537"/>
      <c r="H346" s="537"/>
      <c r="I346" s="537"/>
      <c r="J346" s="686"/>
      <c r="K346" s="686"/>
      <c r="L346" s="686"/>
      <c r="M346" s="686"/>
      <c r="N346" s="686"/>
      <c r="O346" s="686"/>
      <c r="P346" s="687"/>
      <c r="R346" s="180"/>
      <c r="S346" s="39"/>
    </row>
    <row r="347" spans="1:19" ht="14.45" hidden="1" customHeight="1" outlineLevel="1">
      <c r="A347" s="695" t="s">
        <v>95</v>
      </c>
      <c r="B347" s="537"/>
      <c r="C347" s="537"/>
      <c r="D347" s="537"/>
      <c r="E347" s="537"/>
      <c r="F347" s="537"/>
      <c r="G347" s="537"/>
      <c r="H347" s="537"/>
      <c r="I347" s="537"/>
      <c r="J347" s="686"/>
      <c r="K347" s="686"/>
      <c r="L347" s="686"/>
      <c r="M347" s="686"/>
      <c r="N347" s="686"/>
      <c r="O347" s="686"/>
      <c r="P347" s="687"/>
      <c r="R347" s="180"/>
      <c r="S347" s="203"/>
    </row>
    <row r="348" spans="1:19" ht="14.65" hidden="1" customHeight="1" outlineLevel="1">
      <c r="A348" s="695"/>
      <c r="B348" s="537"/>
      <c r="C348" s="537"/>
      <c r="D348" s="537"/>
      <c r="E348" s="537"/>
      <c r="F348" s="537"/>
      <c r="G348" s="537"/>
      <c r="H348" s="537"/>
      <c r="I348" s="537"/>
      <c r="J348" s="686"/>
      <c r="K348" s="686"/>
      <c r="L348" s="686"/>
      <c r="M348" s="686"/>
      <c r="N348" s="686"/>
      <c r="O348" s="686"/>
      <c r="P348" s="687"/>
      <c r="R348" s="180"/>
      <c r="S348" s="39"/>
    </row>
    <row r="349" spans="1:19" ht="14.45" hidden="1" customHeight="1" outlineLevel="1">
      <c r="A349" s="695" t="s">
        <v>95</v>
      </c>
      <c r="B349" s="537"/>
      <c r="C349" s="537"/>
      <c r="D349" s="537"/>
      <c r="E349" s="537"/>
      <c r="F349" s="537"/>
      <c r="G349" s="537"/>
      <c r="H349" s="537"/>
      <c r="I349" s="537"/>
      <c r="J349" s="686"/>
      <c r="K349" s="686"/>
      <c r="L349" s="686"/>
      <c r="M349" s="686"/>
      <c r="N349" s="686"/>
      <c r="O349" s="686"/>
      <c r="P349" s="687"/>
      <c r="R349" s="180"/>
      <c r="S349" s="203"/>
    </row>
    <row r="350" spans="1:19" ht="14.65" hidden="1" customHeight="1" outlineLevel="1">
      <c r="A350" s="695"/>
      <c r="B350" s="537"/>
      <c r="C350" s="537"/>
      <c r="D350" s="537"/>
      <c r="E350" s="537"/>
      <c r="F350" s="537"/>
      <c r="G350" s="537"/>
      <c r="H350" s="537"/>
      <c r="I350" s="537"/>
      <c r="J350" s="686"/>
      <c r="K350" s="686"/>
      <c r="L350" s="686"/>
      <c r="M350" s="686"/>
      <c r="N350" s="686"/>
      <c r="O350" s="686"/>
      <c r="P350" s="687"/>
      <c r="R350" s="180"/>
      <c r="S350" s="39"/>
    </row>
    <row r="351" spans="1:19" ht="14.45" hidden="1" customHeight="1" outlineLevel="1">
      <c r="A351" s="695" t="s">
        <v>95</v>
      </c>
      <c r="B351" s="537"/>
      <c r="C351" s="537"/>
      <c r="D351" s="537"/>
      <c r="E351" s="537"/>
      <c r="F351" s="537"/>
      <c r="G351" s="537"/>
      <c r="H351" s="537"/>
      <c r="I351" s="537"/>
      <c r="J351" s="686"/>
      <c r="K351" s="686"/>
      <c r="L351" s="686"/>
      <c r="M351" s="686"/>
      <c r="N351" s="686"/>
      <c r="O351" s="686"/>
      <c r="P351" s="687"/>
      <c r="R351" s="180"/>
      <c r="S351" s="203"/>
    </row>
    <row r="352" spans="1:19" ht="14.65" hidden="1" customHeight="1" outlineLevel="1">
      <c r="A352" s="695"/>
      <c r="B352" s="537"/>
      <c r="C352" s="537"/>
      <c r="D352" s="537"/>
      <c r="E352" s="537"/>
      <c r="F352" s="537"/>
      <c r="G352" s="537"/>
      <c r="H352" s="537"/>
      <c r="I352" s="537"/>
      <c r="J352" s="686"/>
      <c r="K352" s="686"/>
      <c r="L352" s="686"/>
      <c r="M352" s="686"/>
      <c r="N352" s="686"/>
      <c r="O352" s="686"/>
      <c r="P352" s="687"/>
      <c r="R352" s="180"/>
      <c r="S352" s="39"/>
    </row>
    <row r="353" spans="1:19" ht="14.45" hidden="1" customHeight="1" outlineLevel="1">
      <c r="A353" s="695" t="s">
        <v>95</v>
      </c>
      <c r="B353" s="537"/>
      <c r="C353" s="537"/>
      <c r="D353" s="537"/>
      <c r="E353" s="537"/>
      <c r="F353" s="537"/>
      <c r="G353" s="537"/>
      <c r="H353" s="537"/>
      <c r="I353" s="537"/>
      <c r="J353" s="686"/>
      <c r="K353" s="686"/>
      <c r="L353" s="686"/>
      <c r="M353" s="686"/>
      <c r="N353" s="686"/>
      <c r="O353" s="686"/>
      <c r="P353" s="687"/>
      <c r="R353" s="180"/>
      <c r="S353" s="203"/>
    </row>
    <row r="354" spans="1:19" ht="14.65" hidden="1" customHeight="1" outlineLevel="1">
      <c r="A354" s="695"/>
      <c r="B354" s="537"/>
      <c r="C354" s="537"/>
      <c r="D354" s="537"/>
      <c r="E354" s="537"/>
      <c r="F354" s="537"/>
      <c r="G354" s="537"/>
      <c r="H354" s="537"/>
      <c r="I354" s="537"/>
      <c r="J354" s="686"/>
      <c r="K354" s="686"/>
      <c r="L354" s="686"/>
      <c r="M354" s="686"/>
      <c r="N354" s="686"/>
      <c r="O354" s="686"/>
      <c r="P354" s="687"/>
      <c r="R354" s="180"/>
      <c r="S354" s="39"/>
    </row>
    <row r="355" spans="1:19" ht="14.45" hidden="1" customHeight="1" outlineLevel="1">
      <c r="A355" s="695" t="s">
        <v>95</v>
      </c>
      <c r="B355" s="537"/>
      <c r="C355" s="537"/>
      <c r="D355" s="537"/>
      <c r="E355" s="537"/>
      <c r="F355" s="537"/>
      <c r="G355" s="537"/>
      <c r="H355" s="537"/>
      <c r="I355" s="537"/>
      <c r="J355" s="686"/>
      <c r="K355" s="686"/>
      <c r="L355" s="686"/>
      <c r="M355" s="686"/>
      <c r="N355" s="686"/>
      <c r="O355" s="686"/>
      <c r="P355" s="687"/>
      <c r="R355" s="180"/>
      <c r="S355" s="203"/>
    </row>
    <row r="356" spans="1:19" ht="14.65" hidden="1" customHeight="1" outlineLevel="1">
      <c r="A356" s="695"/>
      <c r="B356" s="537"/>
      <c r="C356" s="537"/>
      <c r="D356" s="537"/>
      <c r="E356" s="537"/>
      <c r="F356" s="537"/>
      <c r="G356" s="537"/>
      <c r="H356" s="537"/>
      <c r="I356" s="537"/>
      <c r="J356" s="686"/>
      <c r="K356" s="686"/>
      <c r="L356" s="686"/>
      <c r="M356" s="686"/>
      <c r="N356" s="686"/>
      <c r="O356" s="686"/>
      <c r="P356" s="687"/>
      <c r="R356" s="180"/>
      <c r="S356" s="39"/>
    </row>
    <row r="357" spans="1:19" collapsed="1">
      <c r="A357" s="232" t="s">
        <v>395</v>
      </c>
      <c r="P357" s="231"/>
    </row>
    <row r="358" spans="1:19" ht="14.45" hidden="1" customHeight="1" outlineLevel="1">
      <c r="A358" s="695" t="s">
        <v>95</v>
      </c>
      <c r="B358" s="537"/>
      <c r="C358" s="537"/>
      <c r="D358" s="537"/>
      <c r="E358" s="537"/>
      <c r="F358" s="537"/>
      <c r="G358" s="537"/>
      <c r="H358" s="537"/>
      <c r="I358" s="537"/>
      <c r="J358" s="686"/>
      <c r="K358" s="686"/>
      <c r="L358" s="686"/>
      <c r="M358" s="686"/>
      <c r="N358" s="686"/>
      <c r="O358" s="686"/>
      <c r="P358" s="687"/>
      <c r="R358" s="180"/>
      <c r="S358" s="203"/>
    </row>
    <row r="359" spans="1:19" ht="14.65" hidden="1" customHeight="1" outlineLevel="1">
      <c r="A359" s="695"/>
      <c r="B359" s="537"/>
      <c r="C359" s="537"/>
      <c r="D359" s="537"/>
      <c r="E359" s="537"/>
      <c r="F359" s="537"/>
      <c r="G359" s="537"/>
      <c r="H359" s="537"/>
      <c r="I359" s="537"/>
      <c r="J359" s="686"/>
      <c r="K359" s="686"/>
      <c r="L359" s="686"/>
      <c r="M359" s="686"/>
      <c r="N359" s="686"/>
      <c r="O359" s="686"/>
      <c r="P359" s="687"/>
      <c r="R359" s="180"/>
      <c r="S359" s="39"/>
    </row>
    <row r="360" spans="1:19" ht="14.45" hidden="1" customHeight="1" outlineLevel="1">
      <c r="A360" s="695" t="s">
        <v>95</v>
      </c>
      <c r="B360" s="537"/>
      <c r="C360" s="537"/>
      <c r="D360" s="537"/>
      <c r="E360" s="537"/>
      <c r="F360" s="537"/>
      <c r="G360" s="537"/>
      <c r="H360" s="537"/>
      <c r="I360" s="537"/>
      <c r="J360" s="686"/>
      <c r="K360" s="686"/>
      <c r="L360" s="686"/>
      <c r="M360" s="686"/>
      <c r="N360" s="686"/>
      <c r="O360" s="686"/>
      <c r="P360" s="687"/>
      <c r="R360" s="180"/>
      <c r="S360" s="203"/>
    </row>
    <row r="361" spans="1:19" ht="14.65" hidden="1" customHeight="1" outlineLevel="1">
      <c r="A361" s="695"/>
      <c r="B361" s="537"/>
      <c r="C361" s="537"/>
      <c r="D361" s="537"/>
      <c r="E361" s="537"/>
      <c r="F361" s="537"/>
      <c r="G361" s="537"/>
      <c r="H361" s="537"/>
      <c r="I361" s="537"/>
      <c r="J361" s="686"/>
      <c r="K361" s="686"/>
      <c r="L361" s="686"/>
      <c r="M361" s="686"/>
      <c r="N361" s="686"/>
      <c r="O361" s="686"/>
      <c r="P361" s="687"/>
      <c r="R361" s="180"/>
      <c r="S361" s="39"/>
    </row>
    <row r="362" spans="1:19" ht="14.45" hidden="1" customHeight="1" outlineLevel="1">
      <c r="A362" s="695" t="s">
        <v>95</v>
      </c>
      <c r="B362" s="537"/>
      <c r="C362" s="537"/>
      <c r="D362" s="537"/>
      <c r="E362" s="537"/>
      <c r="F362" s="537"/>
      <c r="G362" s="537"/>
      <c r="H362" s="537"/>
      <c r="I362" s="537"/>
      <c r="J362" s="686"/>
      <c r="K362" s="686"/>
      <c r="L362" s="686"/>
      <c r="M362" s="686"/>
      <c r="N362" s="686"/>
      <c r="O362" s="686"/>
      <c r="P362" s="687"/>
      <c r="R362" s="180"/>
      <c r="S362" s="203"/>
    </row>
    <row r="363" spans="1:19" ht="14.65" hidden="1" customHeight="1" outlineLevel="1">
      <c r="A363" s="695"/>
      <c r="B363" s="537"/>
      <c r="C363" s="537"/>
      <c r="D363" s="537"/>
      <c r="E363" s="537"/>
      <c r="F363" s="537"/>
      <c r="G363" s="537"/>
      <c r="H363" s="537"/>
      <c r="I363" s="537"/>
      <c r="J363" s="686"/>
      <c r="K363" s="686"/>
      <c r="L363" s="686"/>
      <c r="M363" s="686"/>
      <c r="N363" s="686"/>
      <c r="O363" s="686"/>
      <c r="P363" s="687"/>
      <c r="R363" s="180"/>
      <c r="S363" s="39"/>
    </row>
    <row r="364" spans="1:19" ht="14.45" hidden="1" customHeight="1" outlineLevel="1">
      <c r="A364" s="695" t="s">
        <v>95</v>
      </c>
      <c r="B364" s="537"/>
      <c r="C364" s="537"/>
      <c r="D364" s="537"/>
      <c r="E364" s="537"/>
      <c r="F364" s="537"/>
      <c r="G364" s="537"/>
      <c r="H364" s="537"/>
      <c r="I364" s="537"/>
      <c r="J364" s="686"/>
      <c r="K364" s="686"/>
      <c r="L364" s="686"/>
      <c r="M364" s="686"/>
      <c r="N364" s="686"/>
      <c r="O364" s="686"/>
      <c r="P364" s="687"/>
      <c r="R364" s="180"/>
      <c r="S364" s="203"/>
    </row>
    <row r="365" spans="1:19" ht="14.65" hidden="1" customHeight="1" outlineLevel="1">
      <c r="A365" s="695"/>
      <c r="B365" s="537"/>
      <c r="C365" s="537"/>
      <c r="D365" s="537"/>
      <c r="E365" s="537"/>
      <c r="F365" s="537"/>
      <c r="G365" s="537"/>
      <c r="H365" s="537"/>
      <c r="I365" s="537"/>
      <c r="J365" s="686"/>
      <c r="K365" s="686"/>
      <c r="L365" s="686"/>
      <c r="M365" s="686"/>
      <c r="N365" s="686"/>
      <c r="O365" s="686"/>
      <c r="P365" s="687"/>
      <c r="R365" s="180"/>
      <c r="S365" s="39"/>
    </row>
    <row r="366" spans="1:19" ht="14.45" hidden="1" customHeight="1" outlineLevel="1">
      <c r="A366" s="695" t="s">
        <v>95</v>
      </c>
      <c r="B366" s="537"/>
      <c r="C366" s="537"/>
      <c r="D366" s="537"/>
      <c r="E366" s="537"/>
      <c r="F366" s="537"/>
      <c r="G366" s="537"/>
      <c r="H366" s="537"/>
      <c r="I366" s="537"/>
      <c r="J366" s="686"/>
      <c r="K366" s="686"/>
      <c r="L366" s="686"/>
      <c r="M366" s="686"/>
      <c r="N366" s="686"/>
      <c r="O366" s="686"/>
      <c r="P366" s="687"/>
      <c r="R366" s="180"/>
      <c r="S366" s="203"/>
    </row>
    <row r="367" spans="1:19" ht="14.65" hidden="1" customHeight="1" outlineLevel="1">
      <c r="A367" s="695"/>
      <c r="B367" s="537"/>
      <c r="C367" s="537"/>
      <c r="D367" s="537"/>
      <c r="E367" s="537"/>
      <c r="F367" s="537"/>
      <c r="G367" s="537"/>
      <c r="H367" s="537"/>
      <c r="I367" s="537"/>
      <c r="J367" s="686"/>
      <c r="K367" s="686"/>
      <c r="L367" s="686"/>
      <c r="M367" s="686"/>
      <c r="N367" s="686"/>
      <c r="O367" s="686"/>
      <c r="P367" s="687"/>
      <c r="R367" s="180"/>
      <c r="S367" s="39"/>
    </row>
    <row r="368" spans="1:19" ht="14.45" hidden="1" customHeight="1" outlineLevel="1">
      <c r="A368" s="695" t="s">
        <v>95</v>
      </c>
      <c r="B368" s="537"/>
      <c r="C368" s="537"/>
      <c r="D368" s="537"/>
      <c r="E368" s="537"/>
      <c r="F368" s="537"/>
      <c r="G368" s="537"/>
      <c r="H368" s="537"/>
      <c r="I368" s="537"/>
      <c r="J368" s="686"/>
      <c r="K368" s="686"/>
      <c r="L368" s="686"/>
      <c r="M368" s="686"/>
      <c r="N368" s="686"/>
      <c r="O368" s="686"/>
      <c r="P368" s="687"/>
      <c r="R368" s="180"/>
      <c r="S368" s="203"/>
    </row>
    <row r="369" spans="1:19" ht="14.65" hidden="1" customHeight="1" outlineLevel="1">
      <c r="A369" s="695"/>
      <c r="B369" s="537"/>
      <c r="C369" s="537"/>
      <c r="D369" s="537"/>
      <c r="E369" s="537"/>
      <c r="F369" s="537"/>
      <c r="G369" s="537"/>
      <c r="H369" s="537"/>
      <c r="I369" s="537"/>
      <c r="J369" s="686"/>
      <c r="K369" s="686"/>
      <c r="L369" s="686"/>
      <c r="M369" s="686"/>
      <c r="N369" s="686"/>
      <c r="O369" s="686"/>
      <c r="P369" s="687"/>
      <c r="R369" s="180"/>
      <c r="S369" s="39"/>
    </row>
    <row r="370" spans="1:19" ht="14.45" hidden="1" customHeight="1" outlineLevel="1">
      <c r="A370" s="695" t="s">
        <v>95</v>
      </c>
      <c r="B370" s="537"/>
      <c r="C370" s="537"/>
      <c r="D370" s="537"/>
      <c r="E370" s="537"/>
      <c r="F370" s="537"/>
      <c r="G370" s="537"/>
      <c r="H370" s="537"/>
      <c r="I370" s="537"/>
      <c r="J370" s="686"/>
      <c r="K370" s="686"/>
      <c r="L370" s="686"/>
      <c r="M370" s="686"/>
      <c r="N370" s="686"/>
      <c r="O370" s="686"/>
      <c r="P370" s="687"/>
      <c r="R370" s="180"/>
      <c r="S370" s="203"/>
    </row>
    <row r="371" spans="1:19" ht="14.65" hidden="1" customHeight="1" outlineLevel="1">
      <c r="A371" s="695"/>
      <c r="B371" s="537"/>
      <c r="C371" s="537"/>
      <c r="D371" s="537"/>
      <c r="E371" s="537"/>
      <c r="F371" s="537"/>
      <c r="G371" s="537"/>
      <c r="H371" s="537"/>
      <c r="I371" s="537"/>
      <c r="J371" s="686"/>
      <c r="K371" s="686"/>
      <c r="L371" s="686"/>
      <c r="M371" s="686"/>
      <c r="N371" s="686"/>
      <c r="O371" s="686"/>
      <c r="P371" s="687"/>
      <c r="R371" s="180"/>
      <c r="S371" s="39"/>
    </row>
    <row r="372" spans="1:19" ht="14.45" hidden="1" customHeight="1" outlineLevel="1">
      <c r="A372" s="695" t="s">
        <v>95</v>
      </c>
      <c r="B372" s="537"/>
      <c r="C372" s="537"/>
      <c r="D372" s="537"/>
      <c r="E372" s="537"/>
      <c r="F372" s="537"/>
      <c r="G372" s="537"/>
      <c r="H372" s="537"/>
      <c r="I372" s="537"/>
      <c r="J372" s="686"/>
      <c r="K372" s="686"/>
      <c r="L372" s="686"/>
      <c r="M372" s="686"/>
      <c r="N372" s="686"/>
      <c r="O372" s="686"/>
      <c r="P372" s="687"/>
      <c r="R372" s="180"/>
      <c r="S372" s="203"/>
    </row>
    <row r="373" spans="1:19" ht="14.65" hidden="1" customHeight="1" outlineLevel="1">
      <c r="A373" s="695"/>
      <c r="B373" s="537"/>
      <c r="C373" s="537"/>
      <c r="D373" s="537"/>
      <c r="E373" s="537"/>
      <c r="F373" s="537"/>
      <c r="G373" s="537"/>
      <c r="H373" s="537"/>
      <c r="I373" s="537"/>
      <c r="J373" s="686"/>
      <c r="K373" s="686"/>
      <c r="L373" s="686"/>
      <c r="M373" s="686"/>
      <c r="N373" s="686"/>
      <c r="O373" s="686"/>
      <c r="P373" s="687"/>
      <c r="R373" s="180"/>
      <c r="S373" s="39"/>
    </row>
    <row r="374" spans="1:19" ht="14.45" hidden="1" customHeight="1" outlineLevel="1">
      <c r="A374" s="695" t="s">
        <v>95</v>
      </c>
      <c r="B374" s="537"/>
      <c r="C374" s="537"/>
      <c r="D374" s="537"/>
      <c r="E374" s="537"/>
      <c r="F374" s="537"/>
      <c r="G374" s="537"/>
      <c r="H374" s="537"/>
      <c r="I374" s="537"/>
      <c r="J374" s="686"/>
      <c r="K374" s="686"/>
      <c r="L374" s="686"/>
      <c r="M374" s="686"/>
      <c r="N374" s="686"/>
      <c r="O374" s="686"/>
      <c r="P374" s="687"/>
      <c r="R374" s="180"/>
      <c r="S374" s="203"/>
    </row>
    <row r="375" spans="1:19" ht="14.65" hidden="1" customHeight="1" outlineLevel="1">
      <c r="A375" s="695"/>
      <c r="B375" s="537"/>
      <c r="C375" s="537"/>
      <c r="D375" s="537"/>
      <c r="E375" s="537"/>
      <c r="F375" s="537"/>
      <c r="G375" s="537"/>
      <c r="H375" s="537"/>
      <c r="I375" s="537"/>
      <c r="J375" s="686"/>
      <c r="K375" s="686"/>
      <c r="L375" s="686"/>
      <c r="M375" s="686"/>
      <c r="N375" s="686"/>
      <c r="O375" s="686"/>
      <c r="P375" s="687"/>
      <c r="R375" s="180"/>
      <c r="S375" s="39"/>
    </row>
    <row r="376" spans="1:19" ht="14.45" hidden="1" customHeight="1" outlineLevel="1">
      <c r="A376" s="695" t="s">
        <v>95</v>
      </c>
      <c r="B376" s="537"/>
      <c r="C376" s="537"/>
      <c r="D376" s="537"/>
      <c r="E376" s="537"/>
      <c r="F376" s="537"/>
      <c r="G376" s="537"/>
      <c r="H376" s="537"/>
      <c r="I376" s="537"/>
      <c r="J376" s="686"/>
      <c r="K376" s="686"/>
      <c r="L376" s="686"/>
      <c r="M376" s="686"/>
      <c r="N376" s="686"/>
      <c r="O376" s="686"/>
      <c r="P376" s="687"/>
      <c r="R376" s="180"/>
      <c r="S376" s="203"/>
    </row>
    <row r="377" spans="1:19" ht="14.65" hidden="1" customHeight="1" outlineLevel="1">
      <c r="A377" s="695"/>
      <c r="B377" s="537"/>
      <c r="C377" s="537"/>
      <c r="D377" s="537"/>
      <c r="E377" s="537"/>
      <c r="F377" s="537"/>
      <c r="G377" s="537"/>
      <c r="H377" s="537"/>
      <c r="I377" s="537"/>
      <c r="J377" s="686"/>
      <c r="K377" s="686"/>
      <c r="L377" s="686"/>
      <c r="M377" s="686"/>
      <c r="N377" s="686"/>
      <c r="O377" s="686"/>
      <c r="P377" s="687"/>
      <c r="R377" s="180"/>
      <c r="S377" s="39"/>
    </row>
    <row r="378" spans="1:19" collapsed="1">
      <c r="A378" s="232" t="s">
        <v>396</v>
      </c>
      <c r="P378" s="231"/>
    </row>
    <row r="379" spans="1:19" ht="14.45" hidden="1" customHeight="1" outlineLevel="1">
      <c r="A379" s="695" t="s">
        <v>95</v>
      </c>
      <c r="B379" s="537"/>
      <c r="C379" s="537"/>
      <c r="D379" s="537"/>
      <c r="E379" s="537"/>
      <c r="F379" s="537"/>
      <c r="G379" s="537"/>
      <c r="H379" s="537"/>
      <c r="I379" s="537"/>
      <c r="J379" s="686"/>
      <c r="K379" s="686"/>
      <c r="L379" s="686"/>
      <c r="M379" s="686"/>
      <c r="N379" s="686"/>
      <c r="O379" s="686"/>
      <c r="P379" s="687"/>
      <c r="S379" s="203"/>
    </row>
    <row r="380" spans="1:19" ht="14.65" hidden="1" customHeight="1" outlineLevel="1">
      <c r="A380" s="695"/>
      <c r="B380" s="537"/>
      <c r="C380" s="537"/>
      <c r="D380" s="537"/>
      <c r="E380" s="537"/>
      <c r="F380" s="537"/>
      <c r="G380" s="537"/>
      <c r="H380" s="537"/>
      <c r="I380" s="537"/>
      <c r="J380" s="686"/>
      <c r="K380" s="686"/>
      <c r="L380" s="686"/>
      <c r="M380" s="686"/>
      <c r="N380" s="686"/>
      <c r="O380" s="686"/>
      <c r="P380" s="687"/>
      <c r="S380" s="39"/>
    </row>
    <row r="381" spans="1:19" ht="14.45" hidden="1" customHeight="1" outlineLevel="1">
      <c r="A381" s="695" t="s">
        <v>95</v>
      </c>
      <c r="B381" s="537"/>
      <c r="C381" s="537"/>
      <c r="D381" s="537"/>
      <c r="E381" s="537"/>
      <c r="F381" s="537"/>
      <c r="G381" s="537"/>
      <c r="H381" s="537"/>
      <c r="I381" s="537"/>
      <c r="J381" s="686"/>
      <c r="K381" s="686"/>
      <c r="L381" s="686"/>
      <c r="M381" s="686"/>
      <c r="N381" s="686"/>
      <c r="O381" s="686"/>
      <c r="P381" s="687"/>
      <c r="S381" s="203"/>
    </row>
    <row r="382" spans="1:19" ht="14.65" hidden="1" customHeight="1" outlineLevel="1">
      <c r="A382" s="695"/>
      <c r="B382" s="537"/>
      <c r="C382" s="537"/>
      <c r="D382" s="537"/>
      <c r="E382" s="537"/>
      <c r="F382" s="537"/>
      <c r="G382" s="537"/>
      <c r="H382" s="537"/>
      <c r="I382" s="537"/>
      <c r="J382" s="686"/>
      <c r="K382" s="686"/>
      <c r="L382" s="686"/>
      <c r="M382" s="686"/>
      <c r="N382" s="686"/>
      <c r="O382" s="686"/>
      <c r="P382" s="687"/>
      <c r="R382" s="180"/>
      <c r="S382" s="39"/>
    </row>
    <row r="383" spans="1:19" ht="14.45" hidden="1" customHeight="1" outlineLevel="1">
      <c r="A383" s="695" t="s">
        <v>95</v>
      </c>
      <c r="B383" s="537"/>
      <c r="C383" s="537"/>
      <c r="D383" s="537"/>
      <c r="E383" s="537"/>
      <c r="F383" s="537"/>
      <c r="G383" s="537"/>
      <c r="H383" s="537"/>
      <c r="I383" s="537"/>
      <c r="J383" s="686"/>
      <c r="K383" s="686"/>
      <c r="L383" s="686"/>
      <c r="M383" s="686"/>
      <c r="N383" s="686"/>
      <c r="O383" s="686"/>
      <c r="P383" s="687"/>
      <c r="R383" s="180"/>
      <c r="S383" s="203"/>
    </row>
    <row r="384" spans="1:19" ht="14.65" hidden="1" customHeight="1" outlineLevel="1">
      <c r="A384" s="695"/>
      <c r="B384" s="537"/>
      <c r="C384" s="537"/>
      <c r="D384" s="537"/>
      <c r="E384" s="537"/>
      <c r="F384" s="537"/>
      <c r="G384" s="537"/>
      <c r="H384" s="537"/>
      <c r="I384" s="537"/>
      <c r="J384" s="686"/>
      <c r="K384" s="686"/>
      <c r="L384" s="686"/>
      <c r="M384" s="686"/>
      <c r="N384" s="686"/>
      <c r="O384" s="686"/>
      <c r="P384" s="687"/>
      <c r="R384" s="180"/>
      <c r="S384" s="39"/>
    </row>
    <row r="385" spans="1:19" ht="14.45" hidden="1" customHeight="1" outlineLevel="1">
      <c r="A385" s="695" t="s">
        <v>95</v>
      </c>
      <c r="B385" s="537"/>
      <c r="C385" s="537"/>
      <c r="D385" s="537"/>
      <c r="E385" s="537"/>
      <c r="F385" s="537"/>
      <c r="G385" s="537"/>
      <c r="H385" s="537"/>
      <c r="I385" s="537"/>
      <c r="J385" s="686"/>
      <c r="K385" s="686"/>
      <c r="L385" s="686"/>
      <c r="M385" s="686"/>
      <c r="N385" s="686"/>
      <c r="O385" s="686"/>
      <c r="P385" s="687"/>
      <c r="R385" s="180"/>
      <c r="S385" s="203"/>
    </row>
    <row r="386" spans="1:19" ht="14.65" hidden="1" customHeight="1" outlineLevel="1">
      <c r="A386" s="695"/>
      <c r="B386" s="537"/>
      <c r="C386" s="537"/>
      <c r="D386" s="537"/>
      <c r="E386" s="537"/>
      <c r="F386" s="537"/>
      <c r="G386" s="537"/>
      <c r="H386" s="537"/>
      <c r="I386" s="537"/>
      <c r="J386" s="686"/>
      <c r="K386" s="686"/>
      <c r="L386" s="686"/>
      <c r="M386" s="686"/>
      <c r="N386" s="686"/>
      <c r="O386" s="686"/>
      <c r="P386" s="687"/>
      <c r="R386" s="180"/>
      <c r="S386" s="39"/>
    </row>
    <row r="387" spans="1:19" ht="14.45" hidden="1" customHeight="1" outlineLevel="1">
      <c r="A387" s="695" t="s">
        <v>95</v>
      </c>
      <c r="B387" s="537"/>
      <c r="C387" s="537"/>
      <c r="D387" s="537"/>
      <c r="E387" s="537"/>
      <c r="F387" s="537"/>
      <c r="G387" s="537"/>
      <c r="H387" s="537"/>
      <c r="I387" s="537"/>
      <c r="J387" s="686"/>
      <c r="K387" s="686"/>
      <c r="L387" s="686"/>
      <c r="M387" s="686"/>
      <c r="N387" s="686"/>
      <c r="O387" s="686"/>
      <c r="P387" s="687"/>
      <c r="R387" s="180"/>
      <c r="S387" s="203"/>
    </row>
    <row r="388" spans="1:19" ht="14.65" hidden="1" customHeight="1" outlineLevel="1">
      <c r="A388" s="695"/>
      <c r="B388" s="537"/>
      <c r="C388" s="537"/>
      <c r="D388" s="537"/>
      <c r="E388" s="537"/>
      <c r="F388" s="537"/>
      <c r="G388" s="537"/>
      <c r="H388" s="537"/>
      <c r="I388" s="537"/>
      <c r="J388" s="686"/>
      <c r="K388" s="686"/>
      <c r="L388" s="686"/>
      <c r="M388" s="686"/>
      <c r="N388" s="686"/>
      <c r="O388" s="686"/>
      <c r="P388" s="687"/>
      <c r="R388" s="180"/>
      <c r="S388" s="39"/>
    </row>
    <row r="389" spans="1:19" ht="14.45" hidden="1" customHeight="1" outlineLevel="1">
      <c r="A389" s="695" t="s">
        <v>95</v>
      </c>
      <c r="B389" s="537"/>
      <c r="C389" s="537"/>
      <c r="D389" s="537"/>
      <c r="E389" s="537"/>
      <c r="F389" s="537"/>
      <c r="G389" s="537"/>
      <c r="H389" s="537"/>
      <c r="I389" s="537"/>
      <c r="J389" s="686"/>
      <c r="K389" s="686"/>
      <c r="L389" s="686"/>
      <c r="M389" s="686"/>
      <c r="N389" s="686"/>
      <c r="O389" s="686"/>
      <c r="P389" s="687"/>
      <c r="R389" s="180"/>
      <c r="S389" s="203"/>
    </row>
    <row r="390" spans="1:19" ht="14.65" hidden="1" customHeight="1" outlineLevel="1">
      <c r="A390" s="695"/>
      <c r="B390" s="537"/>
      <c r="C390" s="537"/>
      <c r="D390" s="537"/>
      <c r="E390" s="537"/>
      <c r="F390" s="537"/>
      <c r="G390" s="537"/>
      <c r="H390" s="537"/>
      <c r="I390" s="537"/>
      <c r="J390" s="686"/>
      <c r="K390" s="686"/>
      <c r="L390" s="686"/>
      <c r="M390" s="686"/>
      <c r="N390" s="686"/>
      <c r="O390" s="686"/>
      <c r="P390" s="687"/>
      <c r="R390" s="180"/>
      <c r="S390" s="39"/>
    </row>
    <row r="391" spans="1:19" ht="14.45" hidden="1" customHeight="1" outlineLevel="1">
      <c r="A391" s="695" t="s">
        <v>95</v>
      </c>
      <c r="B391" s="537"/>
      <c r="C391" s="537"/>
      <c r="D391" s="537"/>
      <c r="E391" s="537"/>
      <c r="F391" s="537"/>
      <c r="G391" s="537"/>
      <c r="H391" s="537"/>
      <c r="I391" s="537"/>
      <c r="J391" s="686"/>
      <c r="K391" s="686"/>
      <c r="L391" s="686"/>
      <c r="M391" s="686"/>
      <c r="N391" s="686"/>
      <c r="O391" s="686"/>
      <c r="P391" s="687"/>
      <c r="R391" s="180"/>
      <c r="S391" s="203"/>
    </row>
    <row r="392" spans="1:19" ht="14.65" hidden="1" customHeight="1" outlineLevel="1">
      <c r="A392" s="695"/>
      <c r="B392" s="537"/>
      <c r="C392" s="537"/>
      <c r="D392" s="537"/>
      <c r="E392" s="537"/>
      <c r="F392" s="537"/>
      <c r="G392" s="537"/>
      <c r="H392" s="537"/>
      <c r="I392" s="537"/>
      <c r="J392" s="686"/>
      <c r="K392" s="686"/>
      <c r="L392" s="686"/>
      <c r="M392" s="686"/>
      <c r="N392" s="686"/>
      <c r="O392" s="686"/>
      <c r="P392" s="687"/>
      <c r="R392" s="180"/>
      <c r="S392" s="39"/>
    </row>
    <row r="393" spans="1:19" ht="14.45" hidden="1" customHeight="1" outlineLevel="1">
      <c r="A393" s="695" t="s">
        <v>95</v>
      </c>
      <c r="B393" s="537"/>
      <c r="C393" s="537"/>
      <c r="D393" s="537"/>
      <c r="E393" s="537"/>
      <c r="F393" s="537"/>
      <c r="G393" s="537"/>
      <c r="H393" s="537"/>
      <c r="I393" s="537"/>
      <c r="J393" s="686"/>
      <c r="K393" s="686"/>
      <c r="L393" s="686"/>
      <c r="M393" s="686"/>
      <c r="N393" s="686"/>
      <c r="O393" s="686"/>
      <c r="P393" s="687"/>
      <c r="R393" s="180"/>
      <c r="S393" s="203"/>
    </row>
    <row r="394" spans="1:19" ht="14.65" hidden="1" customHeight="1" outlineLevel="1">
      <c r="A394" s="695"/>
      <c r="B394" s="537"/>
      <c r="C394" s="537"/>
      <c r="D394" s="537"/>
      <c r="E394" s="537"/>
      <c r="F394" s="537"/>
      <c r="G394" s="537"/>
      <c r="H394" s="537"/>
      <c r="I394" s="537"/>
      <c r="J394" s="686"/>
      <c r="K394" s="686"/>
      <c r="L394" s="686"/>
      <c r="M394" s="686"/>
      <c r="N394" s="686"/>
      <c r="O394" s="686"/>
      <c r="P394" s="687"/>
      <c r="R394" s="180"/>
      <c r="S394" s="39"/>
    </row>
    <row r="395" spans="1:19" ht="14.45" hidden="1" customHeight="1" outlineLevel="1">
      <c r="A395" s="695" t="s">
        <v>95</v>
      </c>
      <c r="B395" s="537"/>
      <c r="C395" s="537"/>
      <c r="D395" s="537"/>
      <c r="E395" s="537"/>
      <c r="F395" s="537"/>
      <c r="G395" s="537"/>
      <c r="H395" s="537"/>
      <c r="I395" s="537"/>
      <c r="J395" s="686"/>
      <c r="K395" s="686"/>
      <c r="L395" s="686"/>
      <c r="M395" s="686"/>
      <c r="N395" s="686"/>
      <c r="O395" s="686"/>
      <c r="P395" s="687"/>
      <c r="R395" s="180"/>
      <c r="S395" s="203"/>
    </row>
    <row r="396" spans="1:19" ht="14.65" hidden="1" customHeight="1" outlineLevel="1">
      <c r="A396" s="695"/>
      <c r="B396" s="537"/>
      <c r="C396" s="537"/>
      <c r="D396" s="537"/>
      <c r="E396" s="537"/>
      <c r="F396" s="537"/>
      <c r="G396" s="537"/>
      <c r="H396" s="537"/>
      <c r="I396" s="537"/>
      <c r="J396" s="686"/>
      <c r="K396" s="686"/>
      <c r="L396" s="686"/>
      <c r="M396" s="686"/>
      <c r="N396" s="686"/>
      <c r="O396" s="686"/>
      <c r="P396" s="687"/>
      <c r="R396" s="180"/>
      <c r="S396" s="39"/>
    </row>
    <row r="397" spans="1:19" ht="14.45" hidden="1" customHeight="1" outlineLevel="1">
      <c r="A397" s="695" t="s">
        <v>95</v>
      </c>
      <c r="B397" s="537"/>
      <c r="C397" s="537"/>
      <c r="D397" s="537"/>
      <c r="E397" s="537"/>
      <c r="F397" s="537"/>
      <c r="G397" s="537"/>
      <c r="H397" s="537"/>
      <c r="I397" s="537"/>
      <c r="J397" s="686"/>
      <c r="K397" s="686"/>
      <c r="L397" s="686"/>
      <c r="M397" s="686"/>
      <c r="N397" s="686"/>
      <c r="O397" s="686"/>
      <c r="P397" s="687"/>
      <c r="R397" s="180"/>
      <c r="S397" s="203"/>
    </row>
    <row r="398" spans="1:19" ht="14.65" hidden="1" customHeight="1" outlineLevel="1">
      <c r="A398" s="695"/>
      <c r="B398" s="537"/>
      <c r="C398" s="537"/>
      <c r="D398" s="537"/>
      <c r="E398" s="537"/>
      <c r="F398" s="537"/>
      <c r="G398" s="537"/>
      <c r="H398" s="537"/>
      <c r="I398" s="537"/>
      <c r="J398" s="686"/>
      <c r="K398" s="686"/>
      <c r="L398" s="686"/>
      <c r="M398" s="686"/>
      <c r="N398" s="686"/>
      <c r="O398" s="686"/>
      <c r="P398" s="687"/>
      <c r="R398" s="180"/>
      <c r="S398" s="39"/>
    </row>
    <row r="399" spans="1:19" collapsed="1">
      <c r="A399" s="232" t="s">
        <v>397</v>
      </c>
      <c r="P399" s="231"/>
    </row>
    <row r="400" spans="1:19" ht="14.45" hidden="1" customHeight="1" outlineLevel="1">
      <c r="A400" s="695" t="s">
        <v>95</v>
      </c>
      <c r="B400" s="537"/>
      <c r="C400" s="537"/>
      <c r="D400" s="537"/>
      <c r="E400" s="537"/>
      <c r="F400" s="537"/>
      <c r="G400" s="537"/>
      <c r="H400" s="537"/>
      <c r="I400" s="537"/>
      <c r="J400" s="686"/>
      <c r="K400" s="686"/>
      <c r="L400" s="686"/>
      <c r="M400" s="686"/>
      <c r="N400" s="686"/>
      <c r="O400" s="686"/>
      <c r="P400" s="687"/>
      <c r="S400" s="203"/>
    </row>
    <row r="401" spans="1:19" ht="14.65" hidden="1" customHeight="1" outlineLevel="1">
      <c r="A401" s="695"/>
      <c r="B401" s="537"/>
      <c r="C401" s="537"/>
      <c r="D401" s="537"/>
      <c r="E401" s="537"/>
      <c r="F401" s="537"/>
      <c r="G401" s="537"/>
      <c r="H401" s="537"/>
      <c r="I401" s="537"/>
      <c r="J401" s="686"/>
      <c r="K401" s="686"/>
      <c r="L401" s="686"/>
      <c r="M401" s="686"/>
      <c r="N401" s="686"/>
      <c r="O401" s="686"/>
      <c r="P401" s="687"/>
      <c r="S401" s="39"/>
    </row>
    <row r="402" spans="1:19" ht="14.45" hidden="1" customHeight="1" outlineLevel="1">
      <c r="A402" s="695" t="s">
        <v>95</v>
      </c>
      <c r="B402" s="537"/>
      <c r="C402" s="537"/>
      <c r="D402" s="537"/>
      <c r="E402" s="537"/>
      <c r="F402" s="537"/>
      <c r="G402" s="537"/>
      <c r="H402" s="537"/>
      <c r="I402" s="537"/>
      <c r="J402" s="686"/>
      <c r="K402" s="686"/>
      <c r="L402" s="686"/>
      <c r="M402" s="686"/>
      <c r="N402" s="686"/>
      <c r="O402" s="686"/>
      <c r="P402" s="687"/>
      <c r="S402" s="203"/>
    </row>
    <row r="403" spans="1:19" ht="14.65" hidden="1" customHeight="1" outlineLevel="1">
      <c r="A403" s="695"/>
      <c r="B403" s="537"/>
      <c r="C403" s="537"/>
      <c r="D403" s="537"/>
      <c r="E403" s="537"/>
      <c r="F403" s="537"/>
      <c r="G403" s="537"/>
      <c r="H403" s="537"/>
      <c r="I403" s="537"/>
      <c r="J403" s="686"/>
      <c r="K403" s="686"/>
      <c r="L403" s="686"/>
      <c r="M403" s="686"/>
      <c r="N403" s="686"/>
      <c r="O403" s="686"/>
      <c r="P403" s="687"/>
      <c r="R403" s="180"/>
      <c r="S403" s="39"/>
    </row>
    <row r="404" spans="1:19" ht="14.45" hidden="1" customHeight="1" outlineLevel="1">
      <c r="A404" s="695" t="s">
        <v>95</v>
      </c>
      <c r="B404" s="537"/>
      <c r="C404" s="537"/>
      <c r="D404" s="537"/>
      <c r="E404" s="537"/>
      <c r="F404" s="537"/>
      <c r="G404" s="537"/>
      <c r="H404" s="537"/>
      <c r="I404" s="537"/>
      <c r="J404" s="686"/>
      <c r="K404" s="686"/>
      <c r="L404" s="686"/>
      <c r="M404" s="686"/>
      <c r="N404" s="686"/>
      <c r="O404" s="686"/>
      <c r="P404" s="687"/>
      <c r="R404" s="180"/>
      <c r="S404" s="203"/>
    </row>
    <row r="405" spans="1:19" ht="14.65" hidden="1" customHeight="1" outlineLevel="1">
      <c r="A405" s="695"/>
      <c r="B405" s="537"/>
      <c r="C405" s="537"/>
      <c r="D405" s="537"/>
      <c r="E405" s="537"/>
      <c r="F405" s="537"/>
      <c r="G405" s="537"/>
      <c r="H405" s="537"/>
      <c r="I405" s="537"/>
      <c r="J405" s="686"/>
      <c r="K405" s="686"/>
      <c r="L405" s="686"/>
      <c r="M405" s="686"/>
      <c r="N405" s="686"/>
      <c r="O405" s="686"/>
      <c r="P405" s="687"/>
      <c r="R405" s="180"/>
      <c r="S405" s="39"/>
    </row>
    <row r="406" spans="1:19" ht="14.45" hidden="1" customHeight="1" outlineLevel="1">
      <c r="A406" s="695" t="s">
        <v>95</v>
      </c>
      <c r="B406" s="537"/>
      <c r="C406" s="537"/>
      <c r="D406" s="537"/>
      <c r="E406" s="537"/>
      <c r="F406" s="537"/>
      <c r="G406" s="537"/>
      <c r="H406" s="537"/>
      <c r="I406" s="537"/>
      <c r="J406" s="686"/>
      <c r="K406" s="686"/>
      <c r="L406" s="686"/>
      <c r="M406" s="686"/>
      <c r="N406" s="686"/>
      <c r="O406" s="686"/>
      <c r="P406" s="687"/>
      <c r="R406" s="180"/>
      <c r="S406" s="203"/>
    </row>
    <row r="407" spans="1:19" ht="14.65" hidden="1" customHeight="1" outlineLevel="1">
      <c r="A407" s="695"/>
      <c r="B407" s="537"/>
      <c r="C407" s="537"/>
      <c r="D407" s="537"/>
      <c r="E407" s="537"/>
      <c r="F407" s="537"/>
      <c r="G407" s="537"/>
      <c r="H407" s="537"/>
      <c r="I407" s="537"/>
      <c r="J407" s="686"/>
      <c r="K407" s="686"/>
      <c r="L407" s="686"/>
      <c r="M407" s="686"/>
      <c r="N407" s="686"/>
      <c r="O407" s="686"/>
      <c r="P407" s="687"/>
      <c r="R407" s="180"/>
      <c r="S407" s="39"/>
    </row>
    <row r="408" spans="1:19" ht="14.45" hidden="1" customHeight="1" outlineLevel="1">
      <c r="A408" s="695" t="s">
        <v>95</v>
      </c>
      <c r="B408" s="537"/>
      <c r="C408" s="537"/>
      <c r="D408" s="537"/>
      <c r="E408" s="537"/>
      <c r="F408" s="537"/>
      <c r="G408" s="537"/>
      <c r="H408" s="537"/>
      <c r="I408" s="537"/>
      <c r="J408" s="686"/>
      <c r="K408" s="686"/>
      <c r="L408" s="686"/>
      <c r="M408" s="686"/>
      <c r="N408" s="686"/>
      <c r="O408" s="686"/>
      <c r="P408" s="687"/>
      <c r="R408" s="180"/>
      <c r="S408" s="203"/>
    </row>
    <row r="409" spans="1:19" ht="14.65" hidden="1" customHeight="1" outlineLevel="1">
      <c r="A409" s="695"/>
      <c r="B409" s="537"/>
      <c r="C409" s="537"/>
      <c r="D409" s="537"/>
      <c r="E409" s="537"/>
      <c r="F409" s="537"/>
      <c r="G409" s="537"/>
      <c r="H409" s="537"/>
      <c r="I409" s="537"/>
      <c r="J409" s="686"/>
      <c r="K409" s="686"/>
      <c r="L409" s="686"/>
      <c r="M409" s="686"/>
      <c r="N409" s="686"/>
      <c r="O409" s="686"/>
      <c r="P409" s="687"/>
      <c r="R409" s="180"/>
      <c r="S409" s="39"/>
    </row>
    <row r="410" spans="1:19" ht="14.45" hidden="1" customHeight="1" outlineLevel="1">
      <c r="A410" s="695" t="s">
        <v>95</v>
      </c>
      <c r="B410" s="537"/>
      <c r="C410" s="537"/>
      <c r="D410" s="537"/>
      <c r="E410" s="537"/>
      <c r="F410" s="537"/>
      <c r="G410" s="537"/>
      <c r="H410" s="537"/>
      <c r="I410" s="537"/>
      <c r="J410" s="686"/>
      <c r="K410" s="686"/>
      <c r="L410" s="686"/>
      <c r="M410" s="686"/>
      <c r="N410" s="686"/>
      <c r="O410" s="686"/>
      <c r="P410" s="687"/>
      <c r="R410" s="180"/>
      <c r="S410" s="203"/>
    </row>
    <row r="411" spans="1:19" ht="14.65" hidden="1" customHeight="1" outlineLevel="1">
      <c r="A411" s="695"/>
      <c r="B411" s="537"/>
      <c r="C411" s="537"/>
      <c r="D411" s="537"/>
      <c r="E411" s="537"/>
      <c r="F411" s="537"/>
      <c r="G411" s="537"/>
      <c r="H411" s="537"/>
      <c r="I411" s="537"/>
      <c r="J411" s="686"/>
      <c r="K411" s="686"/>
      <c r="L411" s="686"/>
      <c r="M411" s="686"/>
      <c r="N411" s="686"/>
      <c r="O411" s="686"/>
      <c r="P411" s="687"/>
      <c r="R411" s="180"/>
      <c r="S411" s="39"/>
    </row>
    <row r="412" spans="1:19" ht="14.45" hidden="1" customHeight="1" outlineLevel="1">
      <c r="A412" s="695" t="s">
        <v>95</v>
      </c>
      <c r="B412" s="537"/>
      <c r="C412" s="537"/>
      <c r="D412" s="537"/>
      <c r="E412" s="537"/>
      <c r="F412" s="537"/>
      <c r="G412" s="537"/>
      <c r="H412" s="537"/>
      <c r="I412" s="537"/>
      <c r="J412" s="686"/>
      <c r="K412" s="686"/>
      <c r="L412" s="686"/>
      <c r="M412" s="686"/>
      <c r="N412" s="686"/>
      <c r="O412" s="686"/>
      <c r="P412" s="687"/>
      <c r="R412" s="180"/>
      <c r="S412" s="203"/>
    </row>
    <row r="413" spans="1:19" ht="14.65" hidden="1" customHeight="1" outlineLevel="1">
      <c r="A413" s="695"/>
      <c r="B413" s="537"/>
      <c r="C413" s="537"/>
      <c r="D413" s="537"/>
      <c r="E413" s="537"/>
      <c r="F413" s="537"/>
      <c r="G413" s="537"/>
      <c r="H413" s="537"/>
      <c r="I413" s="537"/>
      <c r="J413" s="686"/>
      <c r="K413" s="686"/>
      <c r="L413" s="686"/>
      <c r="M413" s="686"/>
      <c r="N413" s="686"/>
      <c r="O413" s="686"/>
      <c r="P413" s="687"/>
      <c r="R413" s="180"/>
      <c r="S413" s="39"/>
    </row>
    <row r="414" spans="1:19" ht="14.45" hidden="1" customHeight="1" outlineLevel="1">
      <c r="A414" s="695" t="s">
        <v>95</v>
      </c>
      <c r="B414" s="537"/>
      <c r="C414" s="537"/>
      <c r="D414" s="537"/>
      <c r="E414" s="537"/>
      <c r="F414" s="537"/>
      <c r="G414" s="537"/>
      <c r="H414" s="537"/>
      <c r="I414" s="537"/>
      <c r="J414" s="686"/>
      <c r="K414" s="686"/>
      <c r="L414" s="686"/>
      <c r="M414" s="686"/>
      <c r="N414" s="686"/>
      <c r="O414" s="686"/>
      <c r="P414" s="687"/>
      <c r="R414" s="180"/>
      <c r="S414" s="203"/>
    </row>
    <row r="415" spans="1:19" ht="14.65" hidden="1" customHeight="1" outlineLevel="1">
      <c r="A415" s="695"/>
      <c r="B415" s="537"/>
      <c r="C415" s="537"/>
      <c r="D415" s="537"/>
      <c r="E415" s="537"/>
      <c r="F415" s="537"/>
      <c r="G415" s="537"/>
      <c r="H415" s="537"/>
      <c r="I415" s="537"/>
      <c r="J415" s="686"/>
      <c r="K415" s="686"/>
      <c r="L415" s="686"/>
      <c r="M415" s="686"/>
      <c r="N415" s="686"/>
      <c r="O415" s="686"/>
      <c r="P415" s="687"/>
      <c r="R415" s="180"/>
      <c r="S415" s="39"/>
    </row>
    <row r="416" spans="1:19" ht="14.45" hidden="1" customHeight="1" outlineLevel="1">
      <c r="A416" s="695" t="s">
        <v>95</v>
      </c>
      <c r="B416" s="537"/>
      <c r="C416" s="537"/>
      <c r="D416" s="537"/>
      <c r="E416" s="537"/>
      <c r="F416" s="537"/>
      <c r="G416" s="537"/>
      <c r="H416" s="537"/>
      <c r="I416" s="537"/>
      <c r="J416" s="686"/>
      <c r="K416" s="686"/>
      <c r="L416" s="686"/>
      <c r="M416" s="686"/>
      <c r="N416" s="686"/>
      <c r="O416" s="686"/>
      <c r="P416" s="687"/>
      <c r="R416" s="180"/>
      <c r="S416" s="203"/>
    </row>
    <row r="417" spans="1:19" ht="14.65" hidden="1" customHeight="1" outlineLevel="1">
      <c r="A417" s="695"/>
      <c r="B417" s="537"/>
      <c r="C417" s="537"/>
      <c r="D417" s="537"/>
      <c r="E417" s="537"/>
      <c r="F417" s="537"/>
      <c r="G417" s="537"/>
      <c r="H417" s="537"/>
      <c r="I417" s="537"/>
      <c r="J417" s="686"/>
      <c r="K417" s="686"/>
      <c r="L417" s="686"/>
      <c r="M417" s="686"/>
      <c r="N417" s="686"/>
      <c r="O417" s="686"/>
      <c r="P417" s="687"/>
      <c r="R417" s="180"/>
      <c r="S417" s="39"/>
    </row>
    <row r="418" spans="1:19" ht="14.45" hidden="1" customHeight="1" outlineLevel="1">
      <c r="A418" s="695" t="s">
        <v>95</v>
      </c>
      <c r="B418" s="537"/>
      <c r="C418" s="537"/>
      <c r="D418" s="537"/>
      <c r="E418" s="537"/>
      <c r="F418" s="537"/>
      <c r="G418" s="537"/>
      <c r="H418" s="537"/>
      <c r="I418" s="537"/>
      <c r="J418" s="686"/>
      <c r="K418" s="686"/>
      <c r="L418" s="686"/>
      <c r="M418" s="686"/>
      <c r="N418" s="686"/>
      <c r="O418" s="686"/>
      <c r="P418" s="687"/>
      <c r="R418" s="180"/>
      <c r="S418" s="203"/>
    </row>
    <row r="419" spans="1:19" ht="14.65" hidden="1" customHeight="1" outlineLevel="1">
      <c r="A419" s="695"/>
      <c r="B419" s="537"/>
      <c r="C419" s="537"/>
      <c r="D419" s="537"/>
      <c r="E419" s="537"/>
      <c r="F419" s="537"/>
      <c r="G419" s="537"/>
      <c r="H419" s="537"/>
      <c r="I419" s="537"/>
      <c r="J419" s="686"/>
      <c r="K419" s="686"/>
      <c r="L419" s="686"/>
      <c r="M419" s="686"/>
      <c r="N419" s="686"/>
      <c r="O419" s="686"/>
      <c r="P419" s="687"/>
      <c r="R419" s="180"/>
      <c r="S419" s="39"/>
    </row>
    <row r="420" spans="1:19" collapsed="1">
      <c r="A420" s="232" t="s">
        <v>398</v>
      </c>
      <c r="P420" s="231"/>
    </row>
    <row r="421" spans="1:19" ht="14.45" hidden="1" customHeight="1" outlineLevel="1">
      <c r="A421" s="695" t="s">
        <v>95</v>
      </c>
      <c r="B421" s="537"/>
      <c r="C421" s="537"/>
      <c r="D421" s="537"/>
      <c r="E421" s="537"/>
      <c r="F421" s="537"/>
      <c r="G421" s="537"/>
      <c r="H421" s="537"/>
      <c r="I421" s="537"/>
      <c r="J421" s="686"/>
      <c r="K421" s="686"/>
      <c r="L421" s="686"/>
      <c r="M421" s="686"/>
      <c r="N421" s="686"/>
      <c r="O421" s="686"/>
      <c r="P421" s="687"/>
      <c r="S421" s="203"/>
    </row>
    <row r="422" spans="1:19" ht="14.65" hidden="1" customHeight="1" outlineLevel="1">
      <c r="A422" s="695"/>
      <c r="B422" s="537"/>
      <c r="C422" s="537"/>
      <c r="D422" s="537"/>
      <c r="E422" s="537"/>
      <c r="F422" s="537"/>
      <c r="G422" s="537"/>
      <c r="H422" s="537"/>
      <c r="I422" s="537"/>
      <c r="J422" s="686"/>
      <c r="K422" s="686"/>
      <c r="L422" s="686"/>
      <c r="M422" s="686"/>
      <c r="N422" s="686"/>
      <c r="O422" s="686"/>
      <c r="P422" s="687"/>
      <c r="S422" s="39"/>
    </row>
    <row r="423" spans="1:19" ht="14.45" hidden="1" customHeight="1" outlineLevel="1">
      <c r="A423" s="695" t="s">
        <v>95</v>
      </c>
      <c r="B423" s="537"/>
      <c r="C423" s="537"/>
      <c r="D423" s="537"/>
      <c r="E423" s="537"/>
      <c r="F423" s="537"/>
      <c r="G423" s="537"/>
      <c r="H423" s="537"/>
      <c r="I423" s="537"/>
      <c r="J423" s="686"/>
      <c r="K423" s="686"/>
      <c r="L423" s="686"/>
      <c r="M423" s="686"/>
      <c r="N423" s="686"/>
      <c r="O423" s="686"/>
      <c r="P423" s="687"/>
      <c r="S423" s="203"/>
    </row>
    <row r="424" spans="1:19" ht="14.65" hidden="1" customHeight="1" outlineLevel="1">
      <c r="A424" s="695"/>
      <c r="B424" s="537"/>
      <c r="C424" s="537"/>
      <c r="D424" s="537"/>
      <c r="E424" s="537"/>
      <c r="F424" s="537"/>
      <c r="G424" s="537"/>
      <c r="H424" s="537"/>
      <c r="I424" s="537"/>
      <c r="J424" s="686"/>
      <c r="K424" s="686"/>
      <c r="L424" s="686"/>
      <c r="M424" s="686"/>
      <c r="N424" s="686"/>
      <c r="O424" s="686"/>
      <c r="P424" s="687"/>
      <c r="R424" s="180"/>
      <c r="S424" s="39"/>
    </row>
    <row r="425" spans="1:19" ht="14.45" hidden="1" customHeight="1" outlineLevel="1">
      <c r="A425" s="695" t="s">
        <v>95</v>
      </c>
      <c r="B425" s="537"/>
      <c r="C425" s="537"/>
      <c r="D425" s="537"/>
      <c r="E425" s="537"/>
      <c r="F425" s="537"/>
      <c r="G425" s="537"/>
      <c r="H425" s="537"/>
      <c r="I425" s="537"/>
      <c r="J425" s="686"/>
      <c r="K425" s="686"/>
      <c r="L425" s="686"/>
      <c r="M425" s="686"/>
      <c r="N425" s="686"/>
      <c r="O425" s="686"/>
      <c r="P425" s="687"/>
      <c r="R425" s="180"/>
      <c r="S425" s="203"/>
    </row>
    <row r="426" spans="1:19" ht="14.65" hidden="1" customHeight="1" outlineLevel="1">
      <c r="A426" s="695"/>
      <c r="B426" s="537"/>
      <c r="C426" s="537"/>
      <c r="D426" s="537"/>
      <c r="E426" s="537"/>
      <c r="F426" s="537"/>
      <c r="G426" s="537"/>
      <c r="H426" s="537"/>
      <c r="I426" s="537"/>
      <c r="J426" s="686"/>
      <c r="K426" s="686"/>
      <c r="L426" s="686"/>
      <c r="M426" s="686"/>
      <c r="N426" s="686"/>
      <c r="O426" s="686"/>
      <c r="P426" s="687"/>
      <c r="R426" s="180"/>
      <c r="S426" s="39"/>
    </row>
    <row r="427" spans="1:19" ht="14.45" hidden="1" customHeight="1" outlineLevel="1">
      <c r="A427" s="695" t="s">
        <v>95</v>
      </c>
      <c r="B427" s="537"/>
      <c r="C427" s="537"/>
      <c r="D427" s="537"/>
      <c r="E427" s="537"/>
      <c r="F427" s="537"/>
      <c r="G427" s="537"/>
      <c r="H427" s="537"/>
      <c r="I427" s="537"/>
      <c r="J427" s="686"/>
      <c r="K427" s="686"/>
      <c r="L427" s="686"/>
      <c r="M427" s="686"/>
      <c r="N427" s="686"/>
      <c r="O427" s="686"/>
      <c r="P427" s="687"/>
      <c r="R427" s="180"/>
      <c r="S427" s="203"/>
    </row>
    <row r="428" spans="1:19" ht="14.65" hidden="1" customHeight="1" outlineLevel="1">
      <c r="A428" s="695"/>
      <c r="B428" s="537"/>
      <c r="C428" s="537"/>
      <c r="D428" s="537"/>
      <c r="E428" s="537"/>
      <c r="F428" s="537"/>
      <c r="G428" s="537"/>
      <c r="H428" s="537"/>
      <c r="I428" s="537"/>
      <c r="J428" s="686"/>
      <c r="K428" s="686"/>
      <c r="L428" s="686"/>
      <c r="M428" s="686"/>
      <c r="N428" s="686"/>
      <c r="O428" s="686"/>
      <c r="P428" s="687"/>
      <c r="R428" s="180"/>
      <c r="S428" s="39"/>
    </row>
    <row r="429" spans="1:19" ht="14.45" hidden="1" customHeight="1" outlineLevel="1">
      <c r="A429" s="695" t="s">
        <v>95</v>
      </c>
      <c r="B429" s="537"/>
      <c r="C429" s="537"/>
      <c r="D429" s="537"/>
      <c r="E429" s="537"/>
      <c r="F429" s="537"/>
      <c r="G429" s="537"/>
      <c r="H429" s="537"/>
      <c r="I429" s="537"/>
      <c r="J429" s="686"/>
      <c r="K429" s="686"/>
      <c r="L429" s="686"/>
      <c r="M429" s="686"/>
      <c r="N429" s="686"/>
      <c r="O429" s="686"/>
      <c r="P429" s="687"/>
      <c r="R429" s="180"/>
      <c r="S429" s="203"/>
    </row>
    <row r="430" spans="1:19" ht="14.65" hidden="1" customHeight="1" outlineLevel="1">
      <c r="A430" s="695"/>
      <c r="B430" s="537"/>
      <c r="C430" s="537"/>
      <c r="D430" s="537"/>
      <c r="E430" s="537"/>
      <c r="F430" s="537"/>
      <c r="G430" s="537"/>
      <c r="H430" s="537"/>
      <c r="I430" s="537"/>
      <c r="J430" s="686"/>
      <c r="K430" s="686"/>
      <c r="L430" s="686"/>
      <c r="M430" s="686"/>
      <c r="N430" s="686"/>
      <c r="O430" s="686"/>
      <c r="P430" s="687"/>
      <c r="R430" s="180"/>
      <c r="S430" s="39"/>
    </row>
    <row r="431" spans="1:19" ht="14.45" hidden="1" customHeight="1" outlineLevel="1">
      <c r="A431" s="695" t="s">
        <v>95</v>
      </c>
      <c r="B431" s="537"/>
      <c r="C431" s="537"/>
      <c r="D431" s="537"/>
      <c r="E431" s="537"/>
      <c r="F431" s="537"/>
      <c r="G431" s="537"/>
      <c r="H431" s="537"/>
      <c r="I431" s="537"/>
      <c r="J431" s="686"/>
      <c r="K431" s="686"/>
      <c r="L431" s="686"/>
      <c r="M431" s="686"/>
      <c r="N431" s="686"/>
      <c r="O431" s="686"/>
      <c r="P431" s="687"/>
      <c r="R431" s="180"/>
      <c r="S431" s="203"/>
    </row>
    <row r="432" spans="1:19" ht="14.65" hidden="1" customHeight="1" outlineLevel="1">
      <c r="A432" s="695"/>
      <c r="B432" s="537"/>
      <c r="C432" s="537"/>
      <c r="D432" s="537"/>
      <c r="E432" s="537"/>
      <c r="F432" s="537"/>
      <c r="G432" s="537"/>
      <c r="H432" s="537"/>
      <c r="I432" s="537"/>
      <c r="J432" s="686"/>
      <c r="K432" s="686"/>
      <c r="L432" s="686"/>
      <c r="M432" s="686"/>
      <c r="N432" s="686"/>
      <c r="O432" s="686"/>
      <c r="P432" s="687"/>
      <c r="R432" s="180"/>
      <c r="S432" s="39"/>
    </row>
    <row r="433" spans="1:19" ht="14.45" hidden="1" customHeight="1" outlineLevel="1">
      <c r="A433" s="695" t="s">
        <v>95</v>
      </c>
      <c r="B433" s="537"/>
      <c r="C433" s="537"/>
      <c r="D433" s="537"/>
      <c r="E433" s="537"/>
      <c r="F433" s="537"/>
      <c r="G433" s="537"/>
      <c r="H433" s="537"/>
      <c r="I433" s="537"/>
      <c r="J433" s="686"/>
      <c r="K433" s="686"/>
      <c r="L433" s="686"/>
      <c r="M433" s="686"/>
      <c r="N433" s="686"/>
      <c r="O433" s="686"/>
      <c r="P433" s="687"/>
      <c r="R433" s="180"/>
      <c r="S433" s="203"/>
    </row>
    <row r="434" spans="1:19" ht="14.65" hidden="1" customHeight="1" outlineLevel="1">
      <c r="A434" s="695"/>
      <c r="B434" s="537"/>
      <c r="C434" s="537"/>
      <c r="D434" s="537"/>
      <c r="E434" s="537"/>
      <c r="F434" s="537"/>
      <c r="G434" s="537"/>
      <c r="H434" s="537"/>
      <c r="I434" s="537"/>
      <c r="J434" s="686"/>
      <c r="K434" s="686"/>
      <c r="L434" s="686"/>
      <c r="M434" s="686"/>
      <c r="N434" s="686"/>
      <c r="O434" s="686"/>
      <c r="P434" s="687"/>
      <c r="R434" s="180"/>
      <c r="S434" s="39"/>
    </row>
    <row r="435" spans="1:19" ht="14.45" hidden="1" customHeight="1" outlineLevel="1">
      <c r="A435" s="695" t="s">
        <v>95</v>
      </c>
      <c r="B435" s="537"/>
      <c r="C435" s="537"/>
      <c r="D435" s="537"/>
      <c r="E435" s="537"/>
      <c r="F435" s="537"/>
      <c r="G435" s="537"/>
      <c r="H435" s="537"/>
      <c r="I435" s="537"/>
      <c r="J435" s="686"/>
      <c r="K435" s="686"/>
      <c r="L435" s="686"/>
      <c r="M435" s="686"/>
      <c r="N435" s="686"/>
      <c r="O435" s="686"/>
      <c r="P435" s="687"/>
      <c r="R435" s="180"/>
      <c r="S435" s="203"/>
    </row>
    <row r="436" spans="1:19" ht="14.65" hidden="1" customHeight="1" outlineLevel="1">
      <c r="A436" s="695"/>
      <c r="B436" s="537"/>
      <c r="C436" s="537"/>
      <c r="D436" s="537"/>
      <c r="E436" s="537"/>
      <c r="F436" s="537"/>
      <c r="G436" s="537"/>
      <c r="H436" s="537"/>
      <c r="I436" s="537"/>
      <c r="J436" s="686"/>
      <c r="K436" s="686"/>
      <c r="L436" s="686"/>
      <c r="M436" s="686"/>
      <c r="N436" s="686"/>
      <c r="O436" s="686"/>
      <c r="P436" s="687"/>
      <c r="R436" s="180"/>
      <c r="S436" s="39"/>
    </row>
    <row r="437" spans="1:19" ht="14.45" hidden="1" customHeight="1" outlineLevel="1">
      <c r="A437" s="695" t="s">
        <v>95</v>
      </c>
      <c r="B437" s="537"/>
      <c r="C437" s="537"/>
      <c r="D437" s="537"/>
      <c r="E437" s="537"/>
      <c r="F437" s="537"/>
      <c r="G437" s="537"/>
      <c r="H437" s="537"/>
      <c r="I437" s="537"/>
      <c r="J437" s="686"/>
      <c r="K437" s="686"/>
      <c r="L437" s="686"/>
      <c r="M437" s="686"/>
      <c r="N437" s="686"/>
      <c r="O437" s="686"/>
      <c r="P437" s="687"/>
      <c r="R437" s="180"/>
      <c r="S437" s="203"/>
    </row>
    <row r="438" spans="1:19" ht="14.65" hidden="1" customHeight="1" outlineLevel="1">
      <c r="A438" s="695"/>
      <c r="B438" s="537"/>
      <c r="C438" s="537"/>
      <c r="D438" s="537"/>
      <c r="E438" s="537"/>
      <c r="F438" s="537"/>
      <c r="G438" s="537"/>
      <c r="H438" s="537"/>
      <c r="I438" s="537"/>
      <c r="J438" s="686"/>
      <c r="K438" s="686"/>
      <c r="L438" s="686"/>
      <c r="M438" s="686"/>
      <c r="N438" s="686"/>
      <c r="O438" s="686"/>
      <c r="P438" s="687"/>
      <c r="R438" s="180"/>
      <c r="S438" s="39"/>
    </row>
    <row r="439" spans="1:19" ht="14.45" hidden="1" customHeight="1" outlineLevel="1">
      <c r="A439" s="695" t="s">
        <v>95</v>
      </c>
      <c r="B439" s="537"/>
      <c r="C439" s="537"/>
      <c r="D439" s="537"/>
      <c r="E439" s="537"/>
      <c r="F439" s="537"/>
      <c r="G439" s="537"/>
      <c r="H439" s="537"/>
      <c r="I439" s="537"/>
      <c r="J439" s="686"/>
      <c r="K439" s="686"/>
      <c r="L439" s="686"/>
      <c r="M439" s="686"/>
      <c r="N439" s="686"/>
      <c r="O439" s="686"/>
      <c r="P439" s="687"/>
      <c r="R439" s="180"/>
      <c r="S439" s="203"/>
    </row>
    <row r="440" spans="1:19" ht="14.65" hidden="1" customHeight="1" outlineLevel="1">
      <c r="A440" s="695"/>
      <c r="B440" s="537"/>
      <c r="C440" s="537"/>
      <c r="D440" s="537"/>
      <c r="E440" s="537"/>
      <c r="F440" s="537"/>
      <c r="G440" s="537"/>
      <c r="H440" s="537"/>
      <c r="I440" s="537"/>
      <c r="J440" s="686"/>
      <c r="K440" s="686"/>
      <c r="L440" s="686"/>
      <c r="M440" s="686"/>
      <c r="N440" s="686"/>
      <c r="O440" s="686"/>
      <c r="P440" s="687"/>
      <c r="R440" s="180"/>
      <c r="S440" s="39"/>
    </row>
    <row r="441" spans="1:19" collapsed="1">
      <c r="A441" s="232" t="s">
        <v>399</v>
      </c>
      <c r="P441" s="231"/>
    </row>
    <row r="442" spans="1:19" ht="14.45" hidden="1" customHeight="1" outlineLevel="1">
      <c r="A442" s="695" t="s">
        <v>95</v>
      </c>
      <c r="B442" s="537"/>
      <c r="C442" s="537"/>
      <c r="D442" s="537"/>
      <c r="E442" s="537"/>
      <c r="F442" s="537"/>
      <c r="G442" s="537"/>
      <c r="H442" s="537"/>
      <c r="I442" s="537"/>
      <c r="J442" s="686"/>
      <c r="K442" s="686"/>
      <c r="L442" s="686"/>
      <c r="M442" s="686"/>
      <c r="N442" s="686"/>
      <c r="O442" s="686"/>
      <c r="P442" s="687"/>
      <c r="S442" s="203"/>
    </row>
    <row r="443" spans="1:19" ht="14.65" hidden="1" customHeight="1" outlineLevel="1">
      <c r="A443" s="695"/>
      <c r="B443" s="537"/>
      <c r="C443" s="537"/>
      <c r="D443" s="537"/>
      <c r="E443" s="537"/>
      <c r="F443" s="537"/>
      <c r="G443" s="537"/>
      <c r="H443" s="537"/>
      <c r="I443" s="537"/>
      <c r="J443" s="686"/>
      <c r="K443" s="686"/>
      <c r="L443" s="686"/>
      <c r="M443" s="686"/>
      <c r="N443" s="686"/>
      <c r="O443" s="686"/>
      <c r="P443" s="687"/>
      <c r="S443" s="39"/>
    </row>
    <row r="444" spans="1:19" ht="14.45" hidden="1" customHeight="1" outlineLevel="1">
      <c r="A444" s="695" t="s">
        <v>95</v>
      </c>
      <c r="B444" s="537"/>
      <c r="C444" s="537"/>
      <c r="D444" s="537"/>
      <c r="E444" s="537"/>
      <c r="F444" s="537"/>
      <c r="G444" s="537"/>
      <c r="H444" s="537"/>
      <c r="I444" s="537"/>
      <c r="J444" s="686"/>
      <c r="K444" s="686"/>
      <c r="L444" s="686"/>
      <c r="M444" s="686"/>
      <c r="N444" s="686"/>
      <c r="O444" s="686"/>
      <c r="P444" s="687"/>
      <c r="S444" s="203"/>
    </row>
    <row r="445" spans="1:19" ht="14.65" hidden="1" customHeight="1" outlineLevel="1">
      <c r="A445" s="695"/>
      <c r="B445" s="537"/>
      <c r="C445" s="537"/>
      <c r="D445" s="537"/>
      <c r="E445" s="537"/>
      <c r="F445" s="537"/>
      <c r="G445" s="537"/>
      <c r="H445" s="537"/>
      <c r="I445" s="537"/>
      <c r="J445" s="686"/>
      <c r="K445" s="686"/>
      <c r="L445" s="686"/>
      <c r="M445" s="686"/>
      <c r="N445" s="686"/>
      <c r="O445" s="686"/>
      <c r="P445" s="687"/>
      <c r="R445" s="180"/>
      <c r="S445" s="39"/>
    </row>
    <row r="446" spans="1:19" ht="14.45" hidden="1" customHeight="1" outlineLevel="1">
      <c r="A446" s="695" t="s">
        <v>95</v>
      </c>
      <c r="B446" s="537"/>
      <c r="C446" s="537"/>
      <c r="D446" s="537"/>
      <c r="E446" s="537"/>
      <c r="F446" s="537"/>
      <c r="G446" s="537"/>
      <c r="H446" s="537"/>
      <c r="I446" s="537"/>
      <c r="J446" s="686"/>
      <c r="K446" s="686"/>
      <c r="L446" s="686"/>
      <c r="M446" s="686"/>
      <c r="N446" s="686"/>
      <c r="O446" s="686"/>
      <c r="P446" s="687"/>
      <c r="R446" s="180"/>
      <c r="S446" s="203"/>
    </row>
    <row r="447" spans="1:19" ht="14.65" hidden="1" customHeight="1" outlineLevel="1">
      <c r="A447" s="695"/>
      <c r="B447" s="537"/>
      <c r="C447" s="537"/>
      <c r="D447" s="537"/>
      <c r="E447" s="537"/>
      <c r="F447" s="537"/>
      <c r="G447" s="537"/>
      <c r="H447" s="537"/>
      <c r="I447" s="537"/>
      <c r="J447" s="686"/>
      <c r="K447" s="686"/>
      <c r="L447" s="686"/>
      <c r="M447" s="686"/>
      <c r="N447" s="686"/>
      <c r="O447" s="686"/>
      <c r="P447" s="687"/>
      <c r="R447" s="180"/>
      <c r="S447" s="39"/>
    </row>
    <row r="448" spans="1:19" ht="14.45" hidden="1" customHeight="1" outlineLevel="1">
      <c r="A448" s="695" t="s">
        <v>95</v>
      </c>
      <c r="B448" s="537"/>
      <c r="C448" s="537"/>
      <c r="D448" s="537"/>
      <c r="E448" s="537"/>
      <c r="F448" s="537"/>
      <c r="G448" s="537"/>
      <c r="H448" s="537"/>
      <c r="I448" s="537"/>
      <c r="J448" s="686"/>
      <c r="K448" s="686"/>
      <c r="L448" s="686"/>
      <c r="M448" s="686"/>
      <c r="N448" s="686"/>
      <c r="O448" s="686"/>
      <c r="P448" s="687"/>
      <c r="R448" s="180"/>
      <c r="S448" s="203"/>
    </row>
    <row r="449" spans="1:19" ht="14.65" hidden="1" customHeight="1" outlineLevel="1">
      <c r="A449" s="695"/>
      <c r="B449" s="537"/>
      <c r="C449" s="537"/>
      <c r="D449" s="537"/>
      <c r="E449" s="537"/>
      <c r="F449" s="537"/>
      <c r="G449" s="537"/>
      <c r="H449" s="537"/>
      <c r="I449" s="537"/>
      <c r="J449" s="686"/>
      <c r="K449" s="686"/>
      <c r="L449" s="686"/>
      <c r="M449" s="686"/>
      <c r="N449" s="686"/>
      <c r="O449" s="686"/>
      <c r="P449" s="687"/>
      <c r="R449" s="180"/>
      <c r="S449" s="39"/>
    </row>
    <row r="450" spans="1:19" ht="14.45" hidden="1" customHeight="1" outlineLevel="1">
      <c r="A450" s="695" t="s">
        <v>95</v>
      </c>
      <c r="B450" s="537"/>
      <c r="C450" s="537"/>
      <c r="D450" s="537"/>
      <c r="E450" s="537"/>
      <c r="F450" s="537"/>
      <c r="G450" s="537"/>
      <c r="H450" s="537"/>
      <c r="I450" s="537"/>
      <c r="J450" s="686"/>
      <c r="K450" s="686"/>
      <c r="L450" s="686"/>
      <c r="M450" s="686"/>
      <c r="N450" s="686"/>
      <c r="O450" s="686"/>
      <c r="P450" s="687"/>
      <c r="R450" s="180"/>
      <c r="S450" s="203"/>
    </row>
    <row r="451" spans="1:19" ht="14.65" hidden="1" customHeight="1" outlineLevel="1">
      <c r="A451" s="695"/>
      <c r="B451" s="537"/>
      <c r="C451" s="537"/>
      <c r="D451" s="537"/>
      <c r="E451" s="537"/>
      <c r="F451" s="537"/>
      <c r="G451" s="537"/>
      <c r="H451" s="537"/>
      <c r="I451" s="537"/>
      <c r="J451" s="686"/>
      <c r="K451" s="686"/>
      <c r="L451" s="686"/>
      <c r="M451" s="686"/>
      <c r="N451" s="686"/>
      <c r="O451" s="686"/>
      <c r="P451" s="687"/>
      <c r="R451" s="180"/>
      <c r="S451" s="39"/>
    </row>
    <row r="452" spans="1:19" ht="14.45" hidden="1" customHeight="1" outlineLevel="1">
      <c r="A452" s="695" t="s">
        <v>95</v>
      </c>
      <c r="B452" s="537"/>
      <c r="C452" s="537"/>
      <c r="D452" s="537"/>
      <c r="E452" s="537"/>
      <c r="F452" s="537"/>
      <c r="G452" s="537"/>
      <c r="H452" s="537"/>
      <c r="I452" s="537"/>
      <c r="J452" s="686"/>
      <c r="K452" s="686"/>
      <c r="L452" s="686"/>
      <c r="M452" s="686"/>
      <c r="N452" s="686"/>
      <c r="O452" s="686"/>
      <c r="P452" s="687"/>
      <c r="R452" s="180"/>
      <c r="S452" s="203"/>
    </row>
    <row r="453" spans="1:19" ht="14.65" hidden="1" customHeight="1" outlineLevel="1">
      <c r="A453" s="695"/>
      <c r="B453" s="537"/>
      <c r="C453" s="537"/>
      <c r="D453" s="537"/>
      <c r="E453" s="537"/>
      <c r="F453" s="537"/>
      <c r="G453" s="537"/>
      <c r="H453" s="537"/>
      <c r="I453" s="537"/>
      <c r="J453" s="686"/>
      <c r="K453" s="686"/>
      <c r="L453" s="686"/>
      <c r="M453" s="686"/>
      <c r="N453" s="686"/>
      <c r="O453" s="686"/>
      <c r="P453" s="687"/>
      <c r="R453" s="180"/>
      <c r="S453" s="39"/>
    </row>
    <row r="454" spans="1:19" ht="14.45" hidden="1" customHeight="1" outlineLevel="1">
      <c r="A454" s="695" t="s">
        <v>95</v>
      </c>
      <c r="B454" s="537"/>
      <c r="C454" s="537"/>
      <c r="D454" s="537"/>
      <c r="E454" s="537"/>
      <c r="F454" s="537"/>
      <c r="G454" s="537"/>
      <c r="H454" s="537"/>
      <c r="I454" s="537"/>
      <c r="J454" s="686"/>
      <c r="K454" s="686"/>
      <c r="L454" s="686"/>
      <c r="M454" s="686"/>
      <c r="N454" s="686"/>
      <c r="O454" s="686"/>
      <c r="P454" s="687"/>
      <c r="R454" s="180"/>
      <c r="S454" s="203"/>
    </row>
    <row r="455" spans="1:19" ht="14.65" hidden="1" customHeight="1" outlineLevel="1">
      <c r="A455" s="695"/>
      <c r="B455" s="537"/>
      <c r="C455" s="537"/>
      <c r="D455" s="537"/>
      <c r="E455" s="537"/>
      <c r="F455" s="537"/>
      <c r="G455" s="537"/>
      <c r="H455" s="537"/>
      <c r="I455" s="537"/>
      <c r="J455" s="686"/>
      <c r="K455" s="686"/>
      <c r="L455" s="686"/>
      <c r="M455" s="686"/>
      <c r="N455" s="686"/>
      <c r="O455" s="686"/>
      <c r="P455" s="687"/>
      <c r="R455" s="180"/>
      <c r="S455" s="39"/>
    </row>
    <row r="456" spans="1:19" ht="14.45" hidden="1" customHeight="1" outlineLevel="1">
      <c r="A456" s="695" t="s">
        <v>95</v>
      </c>
      <c r="B456" s="537"/>
      <c r="C456" s="537"/>
      <c r="D456" s="537"/>
      <c r="E456" s="537"/>
      <c r="F456" s="537"/>
      <c r="G456" s="537"/>
      <c r="H456" s="537"/>
      <c r="I456" s="537"/>
      <c r="J456" s="686"/>
      <c r="K456" s="686"/>
      <c r="L456" s="686"/>
      <c r="M456" s="686"/>
      <c r="N456" s="686"/>
      <c r="O456" s="686"/>
      <c r="P456" s="687"/>
      <c r="R456" s="180"/>
      <c r="S456" s="203"/>
    </row>
    <row r="457" spans="1:19" ht="14.65" hidden="1" customHeight="1" outlineLevel="1">
      <c r="A457" s="695"/>
      <c r="B457" s="537"/>
      <c r="C457" s="537"/>
      <c r="D457" s="537"/>
      <c r="E457" s="537"/>
      <c r="F457" s="537"/>
      <c r="G457" s="537"/>
      <c r="H457" s="537"/>
      <c r="I457" s="537"/>
      <c r="J457" s="686"/>
      <c r="K457" s="686"/>
      <c r="L457" s="686"/>
      <c r="M457" s="686"/>
      <c r="N457" s="686"/>
      <c r="O457" s="686"/>
      <c r="P457" s="687"/>
      <c r="R457" s="180"/>
      <c r="S457" s="39"/>
    </row>
    <row r="458" spans="1:19" ht="14.45" hidden="1" customHeight="1" outlineLevel="1">
      <c r="A458" s="695" t="s">
        <v>95</v>
      </c>
      <c r="B458" s="537"/>
      <c r="C458" s="537"/>
      <c r="D458" s="537"/>
      <c r="E458" s="537"/>
      <c r="F458" s="537"/>
      <c r="G458" s="537"/>
      <c r="H458" s="537"/>
      <c r="I458" s="537"/>
      <c r="J458" s="686"/>
      <c r="K458" s="686"/>
      <c r="L458" s="686"/>
      <c r="M458" s="686"/>
      <c r="N458" s="686"/>
      <c r="O458" s="686"/>
      <c r="P458" s="687"/>
      <c r="R458" s="180"/>
      <c r="S458" s="203"/>
    </row>
    <row r="459" spans="1:19" ht="14.65" hidden="1" customHeight="1" outlineLevel="1">
      <c r="A459" s="695"/>
      <c r="B459" s="537"/>
      <c r="C459" s="537"/>
      <c r="D459" s="537"/>
      <c r="E459" s="537"/>
      <c r="F459" s="537"/>
      <c r="G459" s="537"/>
      <c r="H459" s="537"/>
      <c r="I459" s="537"/>
      <c r="J459" s="686"/>
      <c r="K459" s="686"/>
      <c r="L459" s="686"/>
      <c r="M459" s="686"/>
      <c r="N459" s="686"/>
      <c r="O459" s="686"/>
      <c r="P459" s="687"/>
      <c r="R459" s="180"/>
      <c r="S459" s="39"/>
    </row>
    <row r="460" spans="1:19" ht="14.45" hidden="1" customHeight="1" outlineLevel="1">
      <c r="A460" s="695" t="s">
        <v>95</v>
      </c>
      <c r="B460" s="537"/>
      <c r="C460" s="537"/>
      <c r="D460" s="537"/>
      <c r="E460" s="537"/>
      <c r="F460" s="537"/>
      <c r="G460" s="537"/>
      <c r="H460" s="537"/>
      <c r="I460" s="537"/>
      <c r="J460" s="686"/>
      <c r="K460" s="686"/>
      <c r="L460" s="686"/>
      <c r="M460" s="686"/>
      <c r="N460" s="686"/>
      <c r="O460" s="686"/>
      <c r="P460" s="687"/>
      <c r="R460" s="180"/>
      <c r="S460" s="203"/>
    </row>
    <row r="461" spans="1:19" ht="14.65" hidden="1" customHeight="1" outlineLevel="1">
      <c r="A461" s="695"/>
      <c r="B461" s="537"/>
      <c r="C461" s="537"/>
      <c r="D461" s="537"/>
      <c r="E461" s="537"/>
      <c r="F461" s="537"/>
      <c r="G461" s="537"/>
      <c r="H461" s="537"/>
      <c r="I461" s="537"/>
      <c r="J461" s="686"/>
      <c r="K461" s="686"/>
      <c r="L461" s="686"/>
      <c r="M461" s="686"/>
      <c r="N461" s="686"/>
      <c r="O461" s="686"/>
      <c r="P461" s="687"/>
      <c r="R461" s="180"/>
      <c r="S461" s="39"/>
    </row>
    <row r="462" spans="1:19" collapsed="1">
      <c r="A462" s="232" t="s">
        <v>400</v>
      </c>
      <c r="P462" s="231"/>
    </row>
    <row r="463" spans="1:19" ht="14.45" hidden="1" customHeight="1" outlineLevel="1">
      <c r="A463" s="695" t="s">
        <v>95</v>
      </c>
      <c r="B463" s="537"/>
      <c r="C463" s="537"/>
      <c r="D463" s="537"/>
      <c r="E463" s="537"/>
      <c r="F463" s="537"/>
      <c r="G463" s="537"/>
      <c r="H463" s="537"/>
      <c r="I463" s="537"/>
      <c r="J463" s="686"/>
      <c r="K463" s="686"/>
      <c r="L463" s="686"/>
      <c r="M463" s="686"/>
      <c r="N463" s="686"/>
      <c r="O463" s="686"/>
      <c r="P463" s="687"/>
      <c r="S463" s="203"/>
    </row>
    <row r="464" spans="1:19" ht="14.65" hidden="1" customHeight="1" outlineLevel="1">
      <c r="A464" s="695"/>
      <c r="B464" s="537"/>
      <c r="C464" s="537"/>
      <c r="D464" s="537"/>
      <c r="E464" s="537"/>
      <c r="F464" s="537"/>
      <c r="G464" s="537"/>
      <c r="H464" s="537"/>
      <c r="I464" s="537"/>
      <c r="J464" s="686"/>
      <c r="K464" s="686"/>
      <c r="L464" s="686"/>
      <c r="M464" s="686"/>
      <c r="N464" s="686"/>
      <c r="O464" s="686"/>
      <c r="P464" s="687"/>
      <c r="S464" s="39"/>
    </row>
    <row r="465" spans="1:19" ht="14.45" hidden="1" customHeight="1" outlineLevel="1">
      <c r="A465" s="695" t="s">
        <v>95</v>
      </c>
      <c r="B465" s="537"/>
      <c r="C465" s="537"/>
      <c r="D465" s="537"/>
      <c r="E465" s="537"/>
      <c r="F465" s="537"/>
      <c r="G465" s="537"/>
      <c r="H465" s="537"/>
      <c r="I465" s="537"/>
      <c r="J465" s="686"/>
      <c r="K465" s="686"/>
      <c r="L465" s="686"/>
      <c r="M465" s="686"/>
      <c r="N465" s="686"/>
      <c r="O465" s="686"/>
      <c r="P465" s="687"/>
      <c r="S465" s="203"/>
    </row>
    <row r="466" spans="1:19" ht="14.65" hidden="1" customHeight="1" outlineLevel="1">
      <c r="A466" s="695"/>
      <c r="B466" s="537"/>
      <c r="C466" s="537"/>
      <c r="D466" s="537"/>
      <c r="E466" s="537"/>
      <c r="F466" s="537"/>
      <c r="G466" s="537"/>
      <c r="H466" s="537"/>
      <c r="I466" s="537"/>
      <c r="J466" s="686"/>
      <c r="K466" s="686"/>
      <c r="L466" s="686"/>
      <c r="M466" s="686"/>
      <c r="N466" s="686"/>
      <c r="O466" s="686"/>
      <c r="P466" s="687"/>
      <c r="R466" s="180"/>
      <c r="S466" s="39"/>
    </row>
    <row r="467" spans="1:19" ht="14.45" hidden="1" customHeight="1" outlineLevel="1">
      <c r="A467" s="695" t="s">
        <v>95</v>
      </c>
      <c r="B467" s="537"/>
      <c r="C467" s="537"/>
      <c r="D467" s="537"/>
      <c r="E467" s="537"/>
      <c r="F467" s="537"/>
      <c r="G467" s="537"/>
      <c r="H467" s="537"/>
      <c r="I467" s="537"/>
      <c r="J467" s="686"/>
      <c r="K467" s="686"/>
      <c r="L467" s="686"/>
      <c r="M467" s="686"/>
      <c r="N467" s="686"/>
      <c r="O467" s="686"/>
      <c r="P467" s="687"/>
      <c r="R467" s="180"/>
      <c r="S467" s="203"/>
    </row>
    <row r="468" spans="1:19" ht="14.65" hidden="1" customHeight="1" outlineLevel="1">
      <c r="A468" s="695"/>
      <c r="B468" s="537"/>
      <c r="C468" s="537"/>
      <c r="D468" s="537"/>
      <c r="E468" s="537"/>
      <c r="F468" s="537"/>
      <c r="G468" s="537"/>
      <c r="H468" s="537"/>
      <c r="I468" s="537"/>
      <c r="J468" s="686"/>
      <c r="K468" s="686"/>
      <c r="L468" s="686"/>
      <c r="M468" s="686"/>
      <c r="N468" s="686"/>
      <c r="O468" s="686"/>
      <c r="P468" s="687"/>
      <c r="R468" s="180"/>
      <c r="S468" s="39"/>
    </row>
    <row r="469" spans="1:19" ht="14.45" hidden="1" customHeight="1" outlineLevel="1">
      <c r="A469" s="695" t="s">
        <v>95</v>
      </c>
      <c r="B469" s="537"/>
      <c r="C469" s="537"/>
      <c r="D469" s="537"/>
      <c r="E469" s="537"/>
      <c r="F469" s="537"/>
      <c r="G469" s="537"/>
      <c r="H469" s="537"/>
      <c r="I469" s="537"/>
      <c r="J469" s="686"/>
      <c r="K469" s="686"/>
      <c r="L469" s="686"/>
      <c r="M469" s="686"/>
      <c r="N469" s="686"/>
      <c r="O469" s="686"/>
      <c r="P469" s="687"/>
      <c r="R469" s="180"/>
      <c r="S469" s="203"/>
    </row>
    <row r="470" spans="1:19" ht="14.65" hidden="1" customHeight="1" outlineLevel="1">
      <c r="A470" s="695"/>
      <c r="B470" s="537"/>
      <c r="C470" s="537"/>
      <c r="D470" s="537"/>
      <c r="E470" s="537"/>
      <c r="F470" s="537"/>
      <c r="G470" s="537"/>
      <c r="H470" s="537"/>
      <c r="I470" s="537"/>
      <c r="J470" s="686"/>
      <c r="K470" s="686"/>
      <c r="L470" s="686"/>
      <c r="M470" s="686"/>
      <c r="N470" s="686"/>
      <c r="O470" s="686"/>
      <c r="P470" s="687"/>
      <c r="R470" s="180"/>
      <c r="S470" s="39"/>
    </row>
    <row r="471" spans="1:19" ht="14.45" hidden="1" customHeight="1" outlineLevel="1">
      <c r="A471" s="695" t="s">
        <v>95</v>
      </c>
      <c r="B471" s="537"/>
      <c r="C471" s="537"/>
      <c r="D471" s="537"/>
      <c r="E471" s="537"/>
      <c r="F471" s="537"/>
      <c r="G471" s="537"/>
      <c r="H471" s="537"/>
      <c r="I471" s="537"/>
      <c r="J471" s="686"/>
      <c r="K471" s="686"/>
      <c r="L471" s="686"/>
      <c r="M471" s="686"/>
      <c r="N471" s="686"/>
      <c r="O471" s="686"/>
      <c r="P471" s="687"/>
      <c r="R471" s="180"/>
      <c r="S471" s="203"/>
    </row>
    <row r="472" spans="1:19" ht="14.65" hidden="1" customHeight="1" outlineLevel="1">
      <c r="A472" s="695"/>
      <c r="B472" s="537"/>
      <c r="C472" s="537"/>
      <c r="D472" s="537"/>
      <c r="E472" s="537"/>
      <c r="F472" s="537"/>
      <c r="G472" s="537"/>
      <c r="H472" s="537"/>
      <c r="I472" s="537"/>
      <c r="J472" s="686"/>
      <c r="K472" s="686"/>
      <c r="L472" s="686"/>
      <c r="M472" s="686"/>
      <c r="N472" s="686"/>
      <c r="O472" s="686"/>
      <c r="P472" s="687"/>
      <c r="R472" s="180"/>
      <c r="S472" s="39"/>
    </row>
    <row r="473" spans="1:19" ht="14.45" hidden="1" customHeight="1" outlineLevel="1">
      <c r="A473" s="695" t="s">
        <v>95</v>
      </c>
      <c r="B473" s="537"/>
      <c r="C473" s="537"/>
      <c r="D473" s="537"/>
      <c r="E473" s="537"/>
      <c r="F473" s="537"/>
      <c r="G473" s="537"/>
      <c r="H473" s="537"/>
      <c r="I473" s="537"/>
      <c r="J473" s="686"/>
      <c r="K473" s="686"/>
      <c r="L473" s="686"/>
      <c r="M473" s="686"/>
      <c r="N473" s="686"/>
      <c r="O473" s="686"/>
      <c r="P473" s="687"/>
      <c r="R473" s="180"/>
      <c r="S473" s="203"/>
    </row>
    <row r="474" spans="1:19" ht="14.65" hidden="1" customHeight="1" outlineLevel="1">
      <c r="A474" s="695"/>
      <c r="B474" s="537"/>
      <c r="C474" s="537"/>
      <c r="D474" s="537"/>
      <c r="E474" s="537"/>
      <c r="F474" s="537"/>
      <c r="G474" s="537"/>
      <c r="H474" s="537"/>
      <c r="I474" s="537"/>
      <c r="J474" s="686"/>
      <c r="K474" s="686"/>
      <c r="L474" s="686"/>
      <c r="M474" s="686"/>
      <c r="N474" s="686"/>
      <c r="O474" s="686"/>
      <c r="P474" s="687"/>
      <c r="R474" s="180"/>
      <c r="S474" s="39"/>
    </row>
    <row r="475" spans="1:19" ht="14.45" hidden="1" customHeight="1" outlineLevel="1">
      <c r="A475" s="695" t="s">
        <v>95</v>
      </c>
      <c r="B475" s="537"/>
      <c r="C475" s="537"/>
      <c r="D475" s="537"/>
      <c r="E475" s="537"/>
      <c r="F475" s="537"/>
      <c r="G475" s="537"/>
      <c r="H475" s="537"/>
      <c r="I475" s="537"/>
      <c r="J475" s="686"/>
      <c r="K475" s="686"/>
      <c r="L475" s="686"/>
      <c r="M475" s="686"/>
      <c r="N475" s="686"/>
      <c r="O475" s="686"/>
      <c r="P475" s="687"/>
      <c r="R475" s="180"/>
      <c r="S475" s="203"/>
    </row>
    <row r="476" spans="1:19" ht="14.65" hidden="1" customHeight="1" outlineLevel="1">
      <c r="A476" s="695"/>
      <c r="B476" s="537"/>
      <c r="C476" s="537"/>
      <c r="D476" s="537"/>
      <c r="E476" s="537"/>
      <c r="F476" s="537"/>
      <c r="G476" s="537"/>
      <c r="H476" s="537"/>
      <c r="I476" s="537"/>
      <c r="J476" s="686"/>
      <c r="K476" s="686"/>
      <c r="L476" s="686"/>
      <c r="M476" s="686"/>
      <c r="N476" s="686"/>
      <c r="O476" s="686"/>
      <c r="P476" s="687"/>
      <c r="R476" s="180"/>
      <c r="S476" s="39"/>
    </row>
    <row r="477" spans="1:19" ht="14.45" hidden="1" customHeight="1" outlineLevel="1">
      <c r="A477" s="695" t="s">
        <v>95</v>
      </c>
      <c r="B477" s="537"/>
      <c r="C477" s="537"/>
      <c r="D477" s="537"/>
      <c r="E477" s="537"/>
      <c r="F477" s="537"/>
      <c r="G477" s="537"/>
      <c r="H477" s="537"/>
      <c r="I477" s="537"/>
      <c r="J477" s="686"/>
      <c r="K477" s="686"/>
      <c r="L477" s="686"/>
      <c r="M477" s="686"/>
      <c r="N477" s="686"/>
      <c r="O477" s="686"/>
      <c r="P477" s="687"/>
      <c r="R477" s="180"/>
      <c r="S477" s="203"/>
    </row>
    <row r="478" spans="1:19" ht="14.65" hidden="1" customHeight="1" outlineLevel="1">
      <c r="A478" s="695"/>
      <c r="B478" s="537"/>
      <c r="C478" s="537"/>
      <c r="D478" s="537"/>
      <c r="E478" s="537"/>
      <c r="F478" s="537"/>
      <c r="G478" s="537"/>
      <c r="H478" s="537"/>
      <c r="I478" s="537"/>
      <c r="J478" s="686"/>
      <c r="K478" s="686"/>
      <c r="L478" s="686"/>
      <c r="M478" s="686"/>
      <c r="N478" s="686"/>
      <c r="O478" s="686"/>
      <c r="P478" s="687"/>
      <c r="R478" s="180"/>
      <c r="S478" s="39"/>
    </row>
    <row r="479" spans="1:19" ht="14.45" hidden="1" customHeight="1" outlineLevel="1">
      <c r="A479" s="695" t="s">
        <v>95</v>
      </c>
      <c r="B479" s="537"/>
      <c r="C479" s="537"/>
      <c r="D479" s="537"/>
      <c r="E479" s="537"/>
      <c r="F479" s="537"/>
      <c r="G479" s="537"/>
      <c r="H479" s="537"/>
      <c r="I479" s="537"/>
      <c r="J479" s="686"/>
      <c r="K479" s="686"/>
      <c r="L479" s="686"/>
      <c r="M479" s="686"/>
      <c r="N479" s="686"/>
      <c r="O479" s="686"/>
      <c r="P479" s="687"/>
      <c r="R479" s="180"/>
      <c r="S479" s="203"/>
    </row>
    <row r="480" spans="1:19" ht="14.65" hidden="1" customHeight="1" outlineLevel="1">
      <c r="A480" s="695"/>
      <c r="B480" s="537"/>
      <c r="C480" s="537"/>
      <c r="D480" s="537"/>
      <c r="E480" s="537"/>
      <c r="F480" s="537"/>
      <c r="G480" s="537"/>
      <c r="H480" s="537"/>
      <c r="I480" s="537"/>
      <c r="J480" s="686"/>
      <c r="K480" s="686"/>
      <c r="L480" s="686"/>
      <c r="M480" s="686"/>
      <c r="N480" s="686"/>
      <c r="O480" s="686"/>
      <c r="P480" s="687"/>
      <c r="R480" s="180"/>
      <c r="S480" s="39"/>
    </row>
    <row r="481" spans="1:19" ht="14.45" hidden="1" customHeight="1" outlineLevel="1">
      <c r="A481" s="695" t="s">
        <v>95</v>
      </c>
      <c r="B481" s="537"/>
      <c r="C481" s="537"/>
      <c r="D481" s="537"/>
      <c r="E481" s="537"/>
      <c r="F481" s="537"/>
      <c r="G481" s="537"/>
      <c r="H481" s="537"/>
      <c r="I481" s="537"/>
      <c r="J481" s="686"/>
      <c r="K481" s="686"/>
      <c r="L481" s="686"/>
      <c r="M481" s="686"/>
      <c r="N481" s="686"/>
      <c r="O481" s="686"/>
      <c r="P481" s="687"/>
      <c r="R481" s="180"/>
      <c r="S481" s="203"/>
    </row>
    <row r="482" spans="1:19" ht="14.65" hidden="1" customHeight="1" outlineLevel="1">
      <c r="A482" s="695"/>
      <c r="B482" s="537"/>
      <c r="C482" s="537"/>
      <c r="D482" s="537"/>
      <c r="E482" s="537"/>
      <c r="F482" s="537"/>
      <c r="G482" s="537"/>
      <c r="H482" s="537"/>
      <c r="I482" s="537"/>
      <c r="J482" s="686"/>
      <c r="K482" s="686"/>
      <c r="L482" s="686"/>
      <c r="M482" s="686"/>
      <c r="N482" s="686"/>
      <c r="O482" s="686"/>
      <c r="P482" s="687"/>
      <c r="R482" s="180"/>
      <c r="S482" s="39"/>
    </row>
    <row r="483" spans="1:19" collapsed="1">
      <c r="A483" s="232" t="s">
        <v>401</v>
      </c>
      <c r="P483" s="231"/>
    </row>
    <row r="484" spans="1:19" ht="14.45" hidden="1" customHeight="1" outlineLevel="1">
      <c r="A484" s="695" t="s">
        <v>95</v>
      </c>
      <c r="B484" s="537"/>
      <c r="C484" s="537"/>
      <c r="D484" s="537"/>
      <c r="E484" s="537"/>
      <c r="F484" s="537"/>
      <c r="G484" s="537"/>
      <c r="H484" s="537"/>
      <c r="I484" s="537"/>
      <c r="J484" s="686"/>
      <c r="K484" s="686"/>
      <c r="L484" s="686"/>
      <c r="M484" s="686"/>
      <c r="N484" s="686"/>
      <c r="O484" s="686"/>
      <c r="P484" s="687"/>
      <c r="S484" s="203"/>
    </row>
    <row r="485" spans="1:19" ht="14.65" hidden="1" customHeight="1" outlineLevel="1">
      <c r="A485" s="695"/>
      <c r="B485" s="537"/>
      <c r="C485" s="537"/>
      <c r="D485" s="537"/>
      <c r="E485" s="537"/>
      <c r="F485" s="537"/>
      <c r="G485" s="537"/>
      <c r="H485" s="537"/>
      <c r="I485" s="537"/>
      <c r="J485" s="686"/>
      <c r="K485" s="686"/>
      <c r="L485" s="686"/>
      <c r="M485" s="686"/>
      <c r="N485" s="686"/>
      <c r="O485" s="686"/>
      <c r="P485" s="687"/>
      <c r="S485" s="39"/>
    </row>
    <row r="486" spans="1:19" ht="14.45" hidden="1" customHeight="1" outlineLevel="1">
      <c r="A486" s="695" t="s">
        <v>95</v>
      </c>
      <c r="B486" s="537"/>
      <c r="C486" s="537"/>
      <c r="D486" s="537"/>
      <c r="E486" s="537"/>
      <c r="F486" s="537"/>
      <c r="G486" s="537"/>
      <c r="H486" s="537"/>
      <c r="I486" s="537"/>
      <c r="J486" s="686"/>
      <c r="K486" s="686"/>
      <c r="L486" s="686"/>
      <c r="M486" s="686"/>
      <c r="N486" s="686"/>
      <c r="O486" s="686"/>
      <c r="P486" s="687"/>
      <c r="S486" s="203"/>
    </row>
    <row r="487" spans="1:19" ht="14.65" hidden="1" customHeight="1" outlineLevel="1">
      <c r="A487" s="695"/>
      <c r="B487" s="537"/>
      <c r="C487" s="537"/>
      <c r="D487" s="537"/>
      <c r="E487" s="537"/>
      <c r="F487" s="537"/>
      <c r="G487" s="537"/>
      <c r="H487" s="537"/>
      <c r="I487" s="537"/>
      <c r="J487" s="686"/>
      <c r="K487" s="686"/>
      <c r="L487" s="686"/>
      <c r="M487" s="686"/>
      <c r="N487" s="686"/>
      <c r="O487" s="686"/>
      <c r="P487" s="687"/>
      <c r="R487" s="180"/>
      <c r="S487" s="39"/>
    </row>
    <row r="488" spans="1:19" ht="14.45" hidden="1" customHeight="1" outlineLevel="1">
      <c r="A488" s="695" t="s">
        <v>95</v>
      </c>
      <c r="B488" s="537"/>
      <c r="C488" s="537"/>
      <c r="D488" s="537"/>
      <c r="E488" s="537"/>
      <c r="F488" s="537"/>
      <c r="G488" s="537"/>
      <c r="H488" s="537"/>
      <c r="I488" s="537"/>
      <c r="J488" s="686"/>
      <c r="K488" s="686"/>
      <c r="L488" s="686"/>
      <c r="M488" s="686"/>
      <c r="N488" s="686"/>
      <c r="O488" s="686"/>
      <c r="P488" s="687"/>
      <c r="R488" s="180"/>
      <c r="S488" s="203"/>
    </row>
    <row r="489" spans="1:19" ht="14.65" hidden="1" customHeight="1" outlineLevel="1">
      <c r="A489" s="695"/>
      <c r="B489" s="537"/>
      <c r="C489" s="537"/>
      <c r="D489" s="537"/>
      <c r="E489" s="537"/>
      <c r="F489" s="537"/>
      <c r="G489" s="537"/>
      <c r="H489" s="537"/>
      <c r="I489" s="537"/>
      <c r="J489" s="686"/>
      <c r="K489" s="686"/>
      <c r="L489" s="686"/>
      <c r="M489" s="686"/>
      <c r="N489" s="686"/>
      <c r="O489" s="686"/>
      <c r="P489" s="687"/>
      <c r="R489" s="180"/>
      <c r="S489" s="39"/>
    </row>
    <row r="490" spans="1:19" ht="14.45" hidden="1" customHeight="1" outlineLevel="1">
      <c r="A490" s="695" t="s">
        <v>95</v>
      </c>
      <c r="B490" s="537"/>
      <c r="C490" s="537"/>
      <c r="D490" s="537"/>
      <c r="E490" s="537"/>
      <c r="F490" s="537"/>
      <c r="G490" s="537"/>
      <c r="H490" s="537"/>
      <c r="I490" s="537"/>
      <c r="J490" s="686"/>
      <c r="K490" s="686"/>
      <c r="L490" s="686"/>
      <c r="M490" s="686"/>
      <c r="N490" s="686"/>
      <c r="O490" s="686"/>
      <c r="P490" s="687"/>
      <c r="R490" s="180"/>
      <c r="S490" s="203"/>
    </row>
    <row r="491" spans="1:19" ht="14.65" hidden="1" customHeight="1" outlineLevel="1">
      <c r="A491" s="695"/>
      <c r="B491" s="537"/>
      <c r="C491" s="537"/>
      <c r="D491" s="537"/>
      <c r="E491" s="537"/>
      <c r="F491" s="537"/>
      <c r="G491" s="537"/>
      <c r="H491" s="537"/>
      <c r="I491" s="537"/>
      <c r="J491" s="686"/>
      <c r="K491" s="686"/>
      <c r="L491" s="686"/>
      <c r="M491" s="686"/>
      <c r="N491" s="686"/>
      <c r="O491" s="686"/>
      <c r="P491" s="687"/>
      <c r="R491" s="180"/>
      <c r="S491" s="39"/>
    </row>
    <row r="492" spans="1:19" ht="14.45" hidden="1" customHeight="1" outlineLevel="1">
      <c r="A492" s="695" t="s">
        <v>95</v>
      </c>
      <c r="B492" s="537"/>
      <c r="C492" s="537"/>
      <c r="D492" s="537"/>
      <c r="E492" s="537"/>
      <c r="F492" s="537"/>
      <c r="G492" s="537"/>
      <c r="H492" s="537"/>
      <c r="I492" s="537"/>
      <c r="J492" s="686"/>
      <c r="K492" s="686"/>
      <c r="L492" s="686"/>
      <c r="M492" s="686"/>
      <c r="N492" s="686"/>
      <c r="O492" s="686"/>
      <c r="P492" s="687"/>
      <c r="R492" s="180"/>
      <c r="S492" s="203"/>
    </row>
    <row r="493" spans="1:19" ht="14.65" hidden="1" customHeight="1" outlineLevel="1">
      <c r="A493" s="695"/>
      <c r="B493" s="537"/>
      <c r="C493" s="537"/>
      <c r="D493" s="537"/>
      <c r="E493" s="537"/>
      <c r="F493" s="537"/>
      <c r="G493" s="537"/>
      <c r="H493" s="537"/>
      <c r="I493" s="537"/>
      <c r="J493" s="686"/>
      <c r="K493" s="686"/>
      <c r="L493" s="686"/>
      <c r="M493" s="686"/>
      <c r="N493" s="686"/>
      <c r="O493" s="686"/>
      <c r="P493" s="687"/>
      <c r="R493" s="180"/>
      <c r="S493" s="39"/>
    </row>
    <row r="494" spans="1:19" ht="14.45" hidden="1" customHeight="1" outlineLevel="1">
      <c r="A494" s="695" t="s">
        <v>95</v>
      </c>
      <c r="B494" s="537"/>
      <c r="C494" s="537"/>
      <c r="D494" s="537"/>
      <c r="E494" s="537"/>
      <c r="F494" s="537"/>
      <c r="G494" s="537"/>
      <c r="H494" s="537"/>
      <c r="I494" s="537"/>
      <c r="J494" s="686"/>
      <c r="K494" s="686"/>
      <c r="L494" s="686"/>
      <c r="M494" s="686"/>
      <c r="N494" s="686"/>
      <c r="O494" s="686"/>
      <c r="P494" s="687"/>
      <c r="R494" s="180"/>
      <c r="S494" s="203"/>
    </row>
    <row r="495" spans="1:19" ht="14.65" hidden="1" customHeight="1" outlineLevel="1">
      <c r="A495" s="695"/>
      <c r="B495" s="537"/>
      <c r="C495" s="537"/>
      <c r="D495" s="537"/>
      <c r="E495" s="537"/>
      <c r="F495" s="537"/>
      <c r="G495" s="537"/>
      <c r="H495" s="537"/>
      <c r="I495" s="537"/>
      <c r="J495" s="686"/>
      <c r="K495" s="686"/>
      <c r="L495" s="686"/>
      <c r="M495" s="686"/>
      <c r="N495" s="686"/>
      <c r="O495" s="686"/>
      <c r="P495" s="687"/>
      <c r="R495" s="180"/>
      <c r="S495" s="39"/>
    </row>
    <row r="496" spans="1:19" ht="14.45" hidden="1" customHeight="1" outlineLevel="1">
      <c r="A496" s="695" t="s">
        <v>95</v>
      </c>
      <c r="B496" s="537"/>
      <c r="C496" s="537"/>
      <c r="D496" s="537"/>
      <c r="E496" s="537"/>
      <c r="F496" s="537"/>
      <c r="G496" s="537"/>
      <c r="H496" s="537"/>
      <c r="I496" s="537"/>
      <c r="J496" s="686"/>
      <c r="K496" s="686"/>
      <c r="L496" s="686"/>
      <c r="M496" s="686"/>
      <c r="N496" s="686"/>
      <c r="O496" s="686"/>
      <c r="P496" s="687"/>
      <c r="R496" s="180"/>
      <c r="S496" s="203"/>
    </row>
    <row r="497" spans="1:19" ht="14.65" hidden="1" customHeight="1" outlineLevel="1">
      <c r="A497" s="695"/>
      <c r="B497" s="537"/>
      <c r="C497" s="537"/>
      <c r="D497" s="537"/>
      <c r="E497" s="537"/>
      <c r="F497" s="537"/>
      <c r="G497" s="537"/>
      <c r="H497" s="537"/>
      <c r="I497" s="537"/>
      <c r="J497" s="686"/>
      <c r="K497" s="686"/>
      <c r="L497" s="686"/>
      <c r="M497" s="686"/>
      <c r="N497" s="686"/>
      <c r="O497" s="686"/>
      <c r="P497" s="687"/>
      <c r="R497" s="180"/>
      <c r="S497" s="39"/>
    </row>
    <row r="498" spans="1:19" ht="14.45" hidden="1" customHeight="1" outlineLevel="1">
      <c r="A498" s="695" t="s">
        <v>95</v>
      </c>
      <c r="B498" s="537"/>
      <c r="C498" s="537"/>
      <c r="D498" s="537"/>
      <c r="E498" s="537"/>
      <c r="F498" s="537"/>
      <c r="G498" s="537"/>
      <c r="H498" s="537"/>
      <c r="I498" s="537"/>
      <c r="J498" s="686"/>
      <c r="K498" s="686"/>
      <c r="L498" s="686"/>
      <c r="M498" s="686"/>
      <c r="N498" s="686"/>
      <c r="O498" s="686"/>
      <c r="P498" s="687"/>
      <c r="R498" s="180"/>
      <c r="S498" s="203"/>
    </row>
    <row r="499" spans="1:19" ht="14.65" hidden="1" customHeight="1" outlineLevel="1">
      <c r="A499" s="695"/>
      <c r="B499" s="537"/>
      <c r="C499" s="537"/>
      <c r="D499" s="537"/>
      <c r="E499" s="537"/>
      <c r="F499" s="537"/>
      <c r="G499" s="537"/>
      <c r="H499" s="537"/>
      <c r="I499" s="537"/>
      <c r="J499" s="686"/>
      <c r="K499" s="686"/>
      <c r="L499" s="686"/>
      <c r="M499" s="686"/>
      <c r="N499" s="686"/>
      <c r="O499" s="686"/>
      <c r="P499" s="687"/>
      <c r="R499" s="180"/>
      <c r="S499" s="39"/>
    </row>
    <row r="500" spans="1:19" ht="14.45" hidden="1" customHeight="1" outlineLevel="1">
      <c r="A500" s="695" t="s">
        <v>95</v>
      </c>
      <c r="B500" s="537"/>
      <c r="C500" s="537"/>
      <c r="D500" s="537"/>
      <c r="E500" s="537"/>
      <c r="F500" s="537"/>
      <c r="G500" s="537"/>
      <c r="H500" s="537"/>
      <c r="I500" s="537"/>
      <c r="J500" s="686"/>
      <c r="K500" s="686"/>
      <c r="L500" s="686"/>
      <c r="M500" s="686"/>
      <c r="N500" s="686"/>
      <c r="O500" s="686"/>
      <c r="P500" s="687"/>
      <c r="R500" s="180"/>
      <c r="S500" s="203"/>
    </row>
    <row r="501" spans="1:19" ht="14.65" hidden="1" customHeight="1" outlineLevel="1">
      <c r="A501" s="695"/>
      <c r="B501" s="537"/>
      <c r="C501" s="537"/>
      <c r="D501" s="537"/>
      <c r="E501" s="537"/>
      <c r="F501" s="537"/>
      <c r="G501" s="537"/>
      <c r="H501" s="537"/>
      <c r="I501" s="537"/>
      <c r="J501" s="686"/>
      <c r="K501" s="686"/>
      <c r="L501" s="686"/>
      <c r="M501" s="686"/>
      <c r="N501" s="686"/>
      <c r="O501" s="686"/>
      <c r="P501" s="687"/>
      <c r="R501" s="180"/>
      <c r="S501" s="39"/>
    </row>
    <row r="502" spans="1:19" ht="14.45" hidden="1" customHeight="1" outlineLevel="1">
      <c r="A502" s="695" t="s">
        <v>95</v>
      </c>
      <c r="B502" s="537"/>
      <c r="C502" s="537"/>
      <c r="D502" s="537"/>
      <c r="E502" s="537"/>
      <c r="F502" s="537"/>
      <c r="G502" s="537"/>
      <c r="H502" s="537"/>
      <c r="I502" s="537"/>
      <c r="J502" s="686"/>
      <c r="K502" s="686"/>
      <c r="L502" s="686"/>
      <c r="M502" s="686"/>
      <c r="N502" s="686"/>
      <c r="O502" s="686"/>
      <c r="P502" s="687"/>
      <c r="R502" s="180"/>
      <c r="S502" s="203"/>
    </row>
    <row r="503" spans="1:19" ht="14.65" hidden="1" customHeight="1" outlineLevel="1" thickBot="1">
      <c r="A503" s="696"/>
      <c r="B503" s="556"/>
      <c r="C503" s="556"/>
      <c r="D503" s="556"/>
      <c r="E503" s="556"/>
      <c r="F503" s="556"/>
      <c r="G503" s="556"/>
      <c r="H503" s="556"/>
      <c r="I503" s="556"/>
      <c r="J503" s="689"/>
      <c r="K503" s="689"/>
      <c r="L503" s="689"/>
      <c r="M503" s="689"/>
      <c r="N503" s="689"/>
      <c r="O503" s="689"/>
      <c r="P503" s="690"/>
      <c r="R503" s="180"/>
      <c r="S503" s="39"/>
    </row>
    <row r="504" spans="1:19" collapsed="1"/>
    <row r="505" spans="1:19">
      <c r="A505" s="358" t="s">
        <v>134</v>
      </c>
      <c r="B505" s="358"/>
      <c r="C505" s="358"/>
      <c r="D505" s="358"/>
      <c r="E505" s="358"/>
      <c r="F505" s="358"/>
      <c r="G505" s="358"/>
      <c r="H505" s="358"/>
      <c r="I505" s="358"/>
      <c r="J505" s="358"/>
      <c r="K505" s="358"/>
      <c r="L505" s="358"/>
      <c r="M505" s="358"/>
      <c r="N505" s="358"/>
      <c r="O505" s="358"/>
      <c r="P505" s="358"/>
    </row>
  </sheetData>
  <sheetProtection algorithmName="SHA-512" hashValue="SlFRemMRk6PpWak5rhutS1+XcG0hLlv1WesfqB1dVcrYFB8SYlzQjnpmY56JUUYGjo+s6s4V5I4xtGJpjzWWfA==" saltValue="xYDtaGYTg7PxLrFJBS3X3Q==" spinCount="100000" sheet="1" formatCells="0" formatRows="0" insertRows="0"/>
  <mergeCells count="1031">
    <mergeCell ref="T13:AD14"/>
    <mergeCell ref="T35:AE38"/>
    <mergeCell ref="T53:AE55"/>
    <mergeCell ref="T60:AE61"/>
    <mergeCell ref="T46:AE47"/>
    <mergeCell ref="T71:AE72"/>
    <mergeCell ref="T85:AE86"/>
    <mergeCell ref="T78:AE80"/>
    <mergeCell ref="T95:AE96"/>
    <mergeCell ref="T102:AE104"/>
    <mergeCell ref="T109:AE110"/>
    <mergeCell ref="T119:AE120"/>
    <mergeCell ref="T133:AE134"/>
    <mergeCell ref="T265:AC275"/>
    <mergeCell ref="A270:D271"/>
    <mergeCell ref="E270:P271"/>
    <mergeCell ref="T225:AB226"/>
    <mergeCell ref="T186:AB187"/>
    <mergeCell ref="T206:AB207"/>
    <mergeCell ref="T244:AB245"/>
    <mergeCell ref="I186:L186"/>
    <mergeCell ref="A248:F248"/>
    <mergeCell ref="H248:I248"/>
    <mergeCell ref="J248:K248"/>
    <mergeCell ref="M248:N248"/>
    <mergeCell ref="O248:P248"/>
    <mergeCell ref="A249:E249"/>
    <mergeCell ref="H249:L249"/>
    <mergeCell ref="M249:P249"/>
    <mergeCell ref="A250:E250"/>
    <mergeCell ref="A240:E241"/>
    <mergeCell ref="F240:F241"/>
    <mergeCell ref="T278:AD279"/>
    <mergeCell ref="A265:P265"/>
    <mergeCell ref="A266:D267"/>
    <mergeCell ref="E266:P267"/>
    <mergeCell ref="A268:D269"/>
    <mergeCell ref="E268:P269"/>
    <mergeCell ref="A274:D275"/>
    <mergeCell ref="E274:P275"/>
    <mergeCell ref="A255:E255"/>
    <mergeCell ref="H255:L255"/>
    <mergeCell ref="M255:P255"/>
    <mergeCell ref="A256:E256"/>
    <mergeCell ref="H256:L256"/>
    <mergeCell ref="M256:P256"/>
    <mergeCell ref="A251:E251"/>
    <mergeCell ref="H251:L251"/>
    <mergeCell ref="M251:P251"/>
    <mergeCell ref="A252:E252"/>
    <mergeCell ref="H252:L252"/>
    <mergeCell ref="A261:E261"/>
    <mergeCell ref="H261:L261"/>
    <mergeCell ref="M261:P261"/>
    <mergeCell ref="A254:E254"/>
    <mergeCell ref="H254:L254"/>
    <mergeCell ref="M254:P254"/>
    <mergeCell ref="M252:P252"/>
    <mergeCell ref="A253:E253"/>
    <mergeCell ref="H253:L253"/>
    <mergeCell ref="M253:P253"/>
    <mergeCell ref="A272:D273"/>
    <mergeCell ref="E272:P273"/>
    <mergeCell ref="A505:P505"/>
    <mergeCell ref="A257:E257"/>
    <mergeCell ref="H257:L257"/>
    <mergeCell ref="M257:P257"/>
    <mergeCell ref="A258:E258"/>
    <mergeCell ref="H258:L258"/>
    <mergeCell ref="M258:P258"/>
    <mergeCell ref="A259:E260"/>
    <mergeCell ref="F259:F260"/>
    <mergeCell ref="G259:G260"/>
    <mergeCell ref="H259:L260"/>
    <mergeCell ref="M259:P259"/>
    <mergeCell ref="M260:O260"/>
    <mergeCell ref="F295:G296"/>
    <mergeCell ref="H295:I296"/>
    <mergeCell ref="J295:J296"/>
    <mergeCell ref="F294:G294"/>
    <mergeCell ref="H294:I294"/>
    <mergeCell ref="A295:E296"/>
    <mergeCell ref="A297:E298"/>
    <mergeCell ref="F297:G298"/>
    <mergeCell ref="H297:I298"/>
    <mergeCell ref="J297:J298"/>
    <mergeCell ref="K297:P298"/>
    <mergeCell ref="A278:P278"/>
    <mergeCell ref="A301:E302"/>
    <mergeCell ref="F301:G302"/>
    <mergeCell ref="H301:I302"/>
    <mergeCell ref="J301:J302"/>
    <mergeCell ref="K301:P302"/>
    <mergeCell ref="A303:E304"/>
    <mergeCell ref="F303:G304"/>
    <mergeCell ref="G240:G241"/>
    <mergeCell ref="H240:L241"/>
    <mergeCell ref="M240:P240"/>
    <mergeCell ref="M241:O241"/>
    <mergeCell ref="A242:E242"/>
    <mergeCell ref="H242:L242"/>
    <mergeCell ref="M242:P242"/>
    <mergeCell ref="A244:E244"/>
    <mergeCell ref="A245:D245"/>
    <mergeCell ref="E245:F245"/>
    <mergeCell ref="H245:I245"/>
    <mergeCell ref="J245:K245"/>
    <mergeCell ref="M245:N245"/>
    <mergeCell ref="O245:P245"/>
    <mergeCell ref="H250:L250"/>
    <mergeCell ref="M250:P250"/>
    <mergeCell ref="A246:D246"/>
    <mergeCell ref="E246:F246"/>
    <mergeCell ref="H246:I246"/>
    <mergeCell ref="J246:K246"/>
    <mergeCell ref="M246:N246"/>
    <mergeCell ref="O246:P246"/>
    <mergeCell ref="A247:F247"/>
    <mergeCell ref="H247:I247"/>
    <mergeCell ref="J247:K247"/>
    <mergeCell ref="M247:N247"/>
    <mergeCell ref="O247:P247"/>
    <mergeCell ref="A234:E234"/>
    <mergeCell ref="H234:L234"/>
    <mergeCell ref="M234:P234"/>
    <mergeCell ref="A235:E235"/>
    <mergeCell ref="H235:L235"/>
    <mergeCell ref="M235:P235"/>
    <mergeCell ref="A236:E236"/>
    <mergeCell ref="H236:L236"/>
    <mergeCell ref="M236:P236"/>
    <mergeCell ref="A237:E237"/>
    <mergeCell ref="H237:L237"/>
    <mergeCell ref="M237:P237"/>
    <mergeCell ref="A238:E238"/>
    <mergeCell ref="H238:L238"/>
    <mergeCell ref="M238:P238"/>
    <mergeCell ref="A239:E239"/>
    <mergeCell ref="H239:L239"/>
    <mergeCell ref="M239:P239"/>
    <mergeCell ref="A229:F229"/>
    <mergeCell ref="H229:I229"/>
    <mergeCell ref="J229:K229"/>
    <mergeCell ref="M229:N229"/>
    <mergeCell ref="O229:P229"/>
    <mergeCell ref="A230:E230"/>
    <mergeCell ref="H230:L230"/>
    <mergeCell ref="M230:P230"/>
    <mergeCell ref="A231:E231"/>
    <mergeCell ref="H231:L231"/>
    <mergeCell ref="M231:P231"/>
    <mergeCell ref="A232:E232"/>
    <mergeCell ref="H232:L232"/>
    <mergeCell ref="M232:P232"/>
    <mergeCell ref="A233:E233"/>
    <mergeCell ref="H233:L233"/>
    <mergeCell ref="M233:P233"/>
    <mergeCell ref="A223:E223"/>
    <mergeCell ref="H223:L223"/>
    <mergeCell ref="M223:P223"/>
    <mergeCell ref="A225:E225"/>
    <mergeCell ref="A226:D226"/>
    <mergeCell ref="E226:F226"/>
    <mergeCell ref="H226:I226"/>
    <mergeCell ref="J226:K226"/>
    <mergeCell ref="M226:N226"/>
    <mergeCell ref="O226:P226"/>
    <mergeCell ref="A227:D227"/>
    <mergeCell ref="E227:F227"/>
    <mergeCell ref="H227:I227"/>
    <mergeCell ref="J227:K227"/>
    <mergeCell ref="M227:N227"/>
    <mergeCell ref="O227:P227"/>
    <mergeCell ref="A228:F228"/>
    <mergeCell ref="H228:I228"/>
    <mergeCell ref="J228:K228"/>
    <mergeCell ref="M228:N228"/>
    <mergeCell ref="O228:P228"/>
    <mergeCell ref="M216:P216"/>
    <mergeCell ref="A217:E217"/>
    <mergeCell ref="H217:L217"/>
    <mergeCell ref="M217:P217"/>
    <mergeCell ref="A218:E218"/>
    <mergeCell ref="H218:L218"/>
    <mergeCell ref="M218:P218"/>
    <mergeCell ref="A219:E219"/>
    <mergeCell ref="H219:L219"/>
    <mergeCell ref="M219:P219"/>
    <mergeCell ref="A220:E220"/>
    <mergeCell ref="H220:L220"/>
    <mergeCell ref="M220:P220"/>
    <mergeCell ref="A221:E222"/>
    <mergeCell ref="F221:F222"/>
    <mergeCell ref="G221:G222"/>
    <mergeCell ref="H221:L222"/>
    <mergeCell ref="M221:P221"/>
    <mergeCell ref="M222:O222"/>
    <mergeCell ref="R315:R318"/>
    <mergeCell ref="A19:D20"/>
    <mergeCell ref="A52:D52"/>
    <mergeCell ref="A53:D53"/>
    <mergeCell ref="A60:D60"/>
    <mergeCell ref="A56:D56"/>
    <mergeCell ref="A45:D45"/>
    <mergeCell ref="A46:D46"/>
    <mergeCell ref="E45:F45"/>
    <mergeCell ref="G45:H45"/>
    <mergeCell ref="G46:H46"/>
    <mergeCell ref="E46:F46"/>
    <mergeCell ref="E48:F48"/>
    <mergeCell ref="A153:D153"/>
    <mergeCell ref="A155:D155"/>
    <mergeCell ref="A148:D148"/>
    <mergeCell ref="A149:D149"/>
    <mergeCell ref="A47:D47"/>
    <mergeCell ref="A48:D48"/>
    <mergeCell ref="A49:D51"/>
    <mergeCell ref="A144:D144"/>
    <mergeCell ref="A146:D146"/>
    <mergeCell ref="A147:D147"/>
    <mergeCell ref="A63:D66"/>
    <mergeCell ref="A214:E214"/>
    <mergeCell ref="H214:L214"/>
    <mergeCell ref="M214:P214"/>
    <mergeCell ref="A215:E215"/>
    <mergeCell ref="H215:L215"/>
    <mergeCell ref="M215:P215"/>
    <mergeCell ref="A216:E216"/>
    <mergeCell ref="H216:L216"/>
    <mergeCell ref="J189:K189"/>
    <mergeCell ref="O188:P188"/>
    <mergeCell ref="H187:I187"/>
    <mergeCell ref="H188:I188"/>
    <mergeCell ref="M188:N188"/>
    <mergeCell ref="H190:I190"/>
    <mergeCell ref="J190:K190"/>
    <mergeCell ref="A61:D62"/>
    <mergeCell ref="E60:F60"/>
    <mergeCell ref="A163:D166"/>
    <mergeCell ref="A150:D150"/>
    <mergeCell ref="A162:D162"/>
    <mergeCell ref="A161:D161"/>
    <mergeCell ref="E161:P161"/>
    <mergeCell ref="A156:D157"/>
    <mergeCell ref="E61:P62"/>
    <mergeCell ref="F63:P63"/>
    <mergeCell ref="E64:P66"/>
    <mergeCell ref="G144:P144"/>
    <mergeCell ref="E144:F144"/>
    <mergeCell ref="A154:D154"/>
    <mergeCell ref="E153:F153"/>
    <mergeCell ref="E147:P147"/>
    <mergeCell ref="E148:P148"/>
    <mergeCell ref="E149:P149"/>
    <mergeCell ref="E150:P150"/>
    <mergeCell ref="G153:P153"/>
    <mergeCell ref="A181:D181"/>
    <mergeCell ref="E181:G181"/>
    <mergeCell ref="A174:D177"/>
    <mergeCell ref="A169:D170"/>
    <mergeCell ref="A186:E186"/>
    <mergeCell ref="F18:P18"/>
    <mergeCell ref="E19:P20"/>
    <mergeCell ref="A13:D13"/>
    <mergeCell ref="A12:D12"/>
    <mergeCell ref="E49:P51"/>
    <mergeCell ref="G60:H60"/>
    <mergeCell ref="E53:F53"/>
    <mergeCell ref="A57:D59"/>
    <mergeCell ref="G48:P48"/>
    <mergeCell ref="A14:D14"/>
    <mergeCell ref="E14:P14"/>
    <mergeCell ref="A200:E200"/>
    <mergeCell ref="O189:P189"/>
    <mergeCell ref="O190:P190"/>
    <mergeCell ref="A199:E199"/>
    <mergeCell ref="A191:E191"/>
    <mergeCell ref="A192:E192"/>
    <mergeCell ref="A193:E193"/>
    <mergeCell ref="H191:L191"/>
    <mergeCell ref="H192:L192"/>
    <mergeCell ref="H193:L193"/>
    <mergeCell ref="H194:L194"/>
    <mergeCell ref="H195:L195"/>
    <mergeCell ref="H197:L197"/>
    <mergeCell ref="H198:L198"/>
    <mergeCell ref="A197:E197"/>
    <mergeCell ref="A198:E198"/>
    <mergeCell ref="J187:K187"/>
    <mergeCell ref="J188:K188"/>
    <mergeCell ref="O187:P187"/>
    <mergeCell ref="M190:N190"/>
    <mergeCell ref="M189:N189"/>
    <mergeCell ref="O209:P209"/>
    <mergeCell ref="E154:P154"/>
    <mergeCell ref="E155:P155"/>
    <mergeCell ref="E169:F169"/>
    <mergeCell ref="E171:G171"/>
    <mergeCell ref="K295:P296"/>
    <mergeCell ref="K294:P294"/>
    <mergeCell ref="A294:E294"/>
    <mergeCell ref="A187:D187"/>
    <mergeCell ref="A188:D188"/>
    <mergeCell ref="A189:F189"/>
    <mergeCell ref="G169:P169"/>
    <mergeCell ref="E170:P170"/>
    <mergeCell ref="H171:P171"/>
    <mergeCell ref="E172:P172"/>
    <mergeCell ref="H173:P173"/>
    <mergeCell ref="E174:P177"/>
    <mergeCell ref="E179:P179"/>
    <mergeCell ref="E180:P180"/>
    <mergeCell ref="A203:E203"/>
    <mergeCell ref="A194:E194"/>
    <mergeCell ref="H181:P181"/>
    <mergeCell ref="E182:P184"/>
    <mergeCell ref="A287:P291"/>
    <mergeCell ref="A286:P286"/>
    <mergeCell ref="A206:E206"/>
    <mergeCell ref="A207:D207"/>
    <mergeCell ref="E207:F207"/>
    <mergeCell ref="H207:I207"/>
    <mergeCell ref="J207:K207"/>
    <mergeCell ref="M207:N207"/>
    <mergeCell ref="A179:D179"/>
    <mergeCell ref="H303:I304"/>
    <mergeCell ref="J303:J304"/>
    <mergeCell ref="K303:P304"/>
    <mergeCell ref="H196:L196"/>
    <mergeCell ref="A279:P283"/>
    <mergeCell ref="H199:L199"/>
    <mergeCell ref="H200:L200"/>
    <mergeCell ref="A299:E300"/>
    <mergeCell ref="F299:G300"/>
    <mergeCell ref="H299:I300"/>
    <mergeCell ref="J299:J300"/>
    <mergeCell ref="K299:P300"/>
    <mergeCell ref="H201:L202"/>
    <mergeCell ref="A208:D208"/>
    <mergeCell ref="E208:F208"/>
    <mergeCell ref="H208:I208"/>
    <mergeCell ref="J208:K208"/>
    <mergeCell ref="M208:N208"/>
    <mergeCell ref="O208:P208"/>
    <mergeCell ref="A209:F209"/>
    <mergeCell ref="H209:I209"/>
    <mergeCell ref="J209:K209"/>
    <mergeCell ref="M209:N209"/>
    <mergeCell ref="A196:E196"/>
    <mergeCell ref="H203:L203"/>
    <mergeCell ref="M212:P212"/>
    <mergeCell ref="A213:E213"/>
    <mergeCell ref="H213:L213"/>
    <mergeCell ref="M213:P213"/>
    <mergeCell ref="A210:F210"/>
    <mergeCell ref="H210:I210"/>
    <mergeCell ref="J210:K210"/>
    <mergeCell ref="A309:E310"/>
    <mergeCell ref="F309:G310"/>
    <mergeCell ref="H309:I310"/>
    <mergeCell ref="J309:J310"/>
    <mergeCell ref="K309:P310"/>
    <mergeCell ref="A311:E312"/>
    <mergeCell ref="F311:G312"/>
    <mergeCell ref="H311:I312"/>
    <mergeCell ref="J311:J312"/>
    <mergeCell ref="K311:P312"/>
    <mergeCell ref="A305:E306"/>
    <mergeCell ref="F305:G306"/>
    <mergeCell ref="H305:I306"/>
    <mergeCell ref="J305:J306"/>
    <mergeCell ref="K305:P306"/>
    <mergeCell ref="A307:E308"/>
    <mergeCell ref="F307:G308"/>
    <mergeCell ref="H307:I308"/>
    <mergeCell ref="J307:J308"/>
    <mergeCell ref="K307:P308"/>
    <mergeCell ref="A318:E319"/>
    <mergeCell ref="F318:G319"/>
    <mergeCell ref="H318:I319"/>
    <mergeCell ref="J318:J319"/>
    <mergeCell ref="K318:P319"/>
    <mergeCell ref="A320:E321"/>
    <mergeCell ref="F320:G321"/>
    <mergeCell ref="H320:I321"/>
    <mergeCell ref="J320:J321"/>
    <mergeCell ref="K320:P321"/>
    <mergeCell ref="A313:E314"/>
    <mergeCell ref="F313:G314"/>
    <mergeCell ref="H313:I314"/>
    <mergeCell ref="J313:J314"/>
    <mergeCell ref="K313:P314"/>
    <mergeCell ref="A316:E317"/>
    <mergeCell ref="F316:G317"/>
    <mergeCell ref="H316:I317"/>
    <mergeCell ref="J316:J317"/>
    <mergeCell ref="K316:P317"/>
    <mergeCell ref="A326:E327"/>
    <mergeCell ref="F326:G327"/>
    <mergeCell ref="H326:I327"/>
    <mergeCell ref="J326:J327"/>
    <mergeCell ref="K326:P327"/>
    <mergeCell ref="A328:E329"/>
    <mergeCell ref="F328:G329"/>
    <mergeCell ref="H328:I329"/>
    <mergeCell ref="J328:J329"/>
    <mergeCell ref="K328:P329"/>
    <mergeCell ref="A322:E323"/>
    <mergeCell ref="F322:G323"/>
    <mergeCell ref="H322:I323"/>
    <mergeCell ref="J322:J323"/>
    <mergeCell ref="K322:P323"/>
    <mergeCell ref="A324:E325"/>
    <mergeCell ref="F324:G325"/>
    <mergeCell ref="H324:I325"/>
    <mergeCell ref="J324:J325"/>
    <mergeCell ref="K324:P325"/>
    <mergeCell ref="A334:E335"/>
    <mergeCell ref="F334:G335"/>
    <mergeCell ref="H334:I335"/>
    <mergeCell ref="J334:J335"/>
    <mergeCell ref="K334:P335"/>
    <mergeCell ref="A337:E338"/>
    <mergeCell ref="F337:G338"/>
    <mergeCell ref="H337:I338"/>
    <mergeCell ref="J337:J338"/>
    <mergeCell ref="K337:P338"/>
    <mergeCell ref="A330:E331"/>
    <mergeCell ref="F330:G331"/>
    <mergeCell ref="H330:I331"/>
    <mergeCell ref="J330:J331"/>
    <mergeCell ref="K330:P331"/>
    <mergeCell ref="A332:E333"/>
    <mergeCell ref="F332:G333"/>
    <mergeCell ref="H332:I333"/>
    <mergeCell ref="J332:J333"/>
    <mergeCell ref="K332:P333"/>
    <mergeCell ref="A343:E344"/>
    <mergeCell ref="F343:G344"/>
    <mergeCell ref="H343:I344"/>
    <mergeCell ref="J343:J344"/>
    <mergeCell ref="K343:P344"/>
    <mergeCell ref="A345:E346"/>
    <mergeCell ref="F345:G346"/>
    <mergeCell ref="H345:I346"/>
    <mergeCell ref="J345:J346"/>
    <mergeCell ref="K345:P346"/>
    <mergeCell ref="A339:E340"/>
    <mergeCell ref="F339:G340"/>
    <mergeCell ref="H339:I340"/>
    <mergeCell ref="J339:J340"/>
    <mergeCell ref="K339:P340"/>
    <mergeCell ref="A341:E342"/>
    <mergeCell ref="F341:G342"/>
    <mergeCell ref="H341:I342"/>
    <mergeCell ref="J341:J342"/>
    <mergeCell ref="K341:P342"/>
    <mergeCell ref="A351:E352"/>
    <mergeCell ref="F351:G352"/>
    <mergeCell ref="H351:I352"/>
    <mergeCell ref="J351:J352"/>
    <mergeCell ref="K351:P352"/>
    <mergeCell ref="A353:E354"/>
    <mergeCell ref="F353:G354"/>
    <mergeCell ref="H353:I354"/>
    <mergeCell ref="J353:J354"/>
    <mergeCell ref="K353:P354"/>
    <mergeCell ref="A347:E348"/>
    <mergeCell ref="F347:G348"/>
    <mergeCell ref="H347:I348"/>
    <mergeCell ref="J347:J348"/>
    <mergeCell ref="K347:P348"/>
    <mergeCell ref="A349:E350"/>
    <mergeCell ref="F349:G350"/>
    <mergeCell ref="H349:I350"/>
    <mergeCell ref="J349:J350"/>
    <mergeCell ref="K349:P350"/>
    <mergeCell ref="A360:E361"/>
    <mergeCell ref="F360:G361"/>
    <mergeCell ref="H360:I361"/>
    <mergeCell ref="J360:J361"/>
    <mergeCell ref="K360:P361"/>
    <mergeCell ref="A362:E363"/>
    <mergeCell ref="F362:G363"/>
    <mergeCell ref="H362:I363"/>
    <mergeCell ref="J362:J363"/>
    <mergeCell ref="K362:P363"/>
    <mergeCell ref="A355:E356"/>
    <mergeCell ref="F355:G356"/>
    <mergeCell ref="H355:I356"/>
    <mergeCell ref="J355:J356"/>
    <mergeCell ref="K355:P356"/>
    <mergeCell ref="A358:E359"/>
    <mergeCell ref="F358:G359"/>
    <mergeCell ref="H358:I359"/>
    <mergeCell ref="J358:J359"/>
    <mergeCell ref="K358:P359"/>
    <mergeCell ref="A368:E369"/>
    <mergeCell ref="F368:G369"/>
    <mergeCell ref="H368:I369"/>
    <mergeCell ref="J368:J369"/>
    <mergeCell ref="K368:P369"/>
    <mergeCell ref="A370:E371"/>
    <mergeCell ref="F370:G371"/>
    <mergeCell ref="H370:I371"/>
    <mergeCell ref="J370:J371"/>
    <mergeCell ref="K370:P371"/>
    <mergeCell ref="A364:E365"/>
    <mergeCell ref="F364:G365"/>
    <mergeCell ref="H364:I365"/>
    <mergeCell ref="J364:J365"/>
    <mergeCell ref="K364:P365"/>
    <mergeCell ref="A366:E367"/>
    <mergeCell ref="F366:G367"/>
    <mergeCell ref="H366:I367"/>
    <mergeCell ref="J366:J367"/>
    <mergeCell ref="K366:P367"/>
    <mergeCell ref="A376:E377"/>
    <mergeCell ref="F376:G377"/>
    <mergeCell ref="H376:I377"/>
    <mergeCell ref="J376:J377"/>
    <mergeCell ref="K376:P377"/>
    <mergeCell ref="A379:E380"/>
    <mergeCell ref="F379:G380"/>
    <mergeCell ref="H379:I380"/>
    <mergeCell ref="J379:J380"/>
    <mergeCell ref="K379:P380"/>
    <mergeCell ref="A372:E373"/>
    <mergeCell ref="F372:G373"/>
    <mergeCell ref="H372:I373"/>
    <mergeCell ref="J372:J373"/>
    <mergeCell ref="K372:P373"/>
    <mergeCell ref="A374:E375"/>
    <mergeCell ref="F374:G375"/>
    <mergeCell ref="H374:I375"/>
    <mergeCell ref="J374:J375"/>
    <mergeCell ref="K374:P375"/>
    <mergeCell ref="A385:E386"/>
    <mergeCell ref="F385:G386"/>
    <mergeCell ref="H385:I386"/>
    <mergeCell ref="J385:J386"/>
    <mergeCell ref="K385:P386"/>
    <mergeCell ref="A387:E388"/>
    <mergeCell ref="F387:G388"/>
    <mergeCell ref="H387:I388"/>
    <mergeCell ref="J387:J388"/>
    <mergeCell ref="K387:P388"/>
    <mergeCell ref="A381:E382"/>
    <mergeCell ref="F381:G382"/>
    <mergeCell ref="H381:I382"/>
    <mergeCell ref="J381:J382"/>
    <mergeCell ref="K381:P382"/>
    <mergeCell ref="A383:E384"/>
    <mergeCell ref="F383:G384"/>
    <mergeCell ref="H383:I384"/>
    <mergeCell ref="J383:J384"/>
    <mergeCell ref="K383:P384"/>
    <mergeCell ref="A393:E394"/>
    <mergeCell ref="F393:G394"/>
    <mergeCell ref="H393:I394"/>
    <mergeCell ref="J393:J394"/>
    <mergeCell ref="K393:P394"/>
    <mergeCell ref="A395:E396"/>
    <mergeCell ref="F395:G396"/>
    <mergeCell ref="H395:I396"/>
    <mergeCell ref="J395:J396"/>
    <mergeCell ref="K395:P396"/>
    <mergeCell ref="A389:E390"/>
    <mergeCell ref="F389:G390"/>
    <mergeCell ref="H389:I390"/>
    <mergeCell ref="J389:J390"/>
    <mergeCell ref="K389:P390"/>
    <mergeCell ref="A391:E392"/>
    <mergeCell ref="F391:G392"/>
    <mergeCell ref="H391:I392"/>
    <mergeCell ref="J391:J392"/>
    <mergeCell ref="K391:P392"/>
    <mergeCell ref="A402:E403"/>
    <mergeCell ref="F402:G403"/>
    <mergeCell ref="H402:I403"/>
    <mergeCell ref="J402:J403"/>
    <mergeCell ref="K402:P403"/>
    <mergeCell ref="A404:E405"/>
    <mergeCell ref="F404:G405"/>
    <mergeCell ref="H404:I405"/>
    <mergeCell ref="J404:J405"/>
    <mergeCell ref="K404:P405"/>
    <mergeCell ref="A397:E398"/>
    <mergeCell ref="F397:G398"/>
    <mergeCell ref="H397:I398"/>
    <mergeCell ref="J397:J398"/>
    <mergeCell ref="K397:P398"/>
    <mergeCell ref="A400:E401"/>
    <mergeCell ref="F400:G401"/>
    <mergeCell ref="H400:I401"/>
    <mergeCell ref="J400:J401"/>
    <mergeCell ref="K400:P401"/>
    <mergeCell ref="A410:E411"/>
    <mergeCell ref="F410:G411"/>
    <mergeCell ref="H410:I411"/>
    <mergeCell ref="J410:J411"/>
    <mergeCell ref="K410:P411"/>
    <mergeCell ref="A412:E413"/>
    <mergeCell ref="F412:G413"/>
    <mergeCell ref="H412:I413"/>
    <mergeCell ref="J412:J413"/>
    <mergeCell ref="K412:P413"/>
    <mergeCell ref="A406:E407"/>
    <mergeCell ref="F406:G407"/>
    <mergeCell ref="H406:I407"/>
    <mergeCell ref="J406:J407"/>
    <mergeCell ref="K406:P407"/>
    <mergeCell ref="A408:E409"/>
    <mergeCell ref="F408:G409"/>
    <mergeCell ref="H408:I409"/>
    <mergeCell ref="J408:J409"/>
    <mergeCell ref="K408:P409"/>
    <mergeCell ref="A418:E419"/>
    <mergeCell ref="F418:G419"/>
    <mergeCell ref="H418:I419"/>
    <mergeCell ref="J418:J419"/>
    <mergeCell ref="K418:P419"/>
    <mergeCell ref="A421:E422"/>
    <mergeCell ref="F421:G422"/>
    <mergeCell ref="H421:I422"/>
    <mergeCell ref="J421:J422"/>
    <mergeCell ref="K421:P422"/>
    <mergeCell ref="A414:E415"/>
    <mergeCell ref="F414:G415"/>
    <mergeCell ref="H414:I415"/>
    <mergeCell ref="J414:J415"/>
    <mergeCell ref="K414:P415"/>
    <mergeCell ref="A416:E417"/>
    <mergeCell ref="F416:G417"/>
    <mergeCell ref="H416:I417"/>
    <mergeCell ref="J416:J417"/>
    <mergeCell ref="K416:P417"/>
    <mergeCell ref="A427:E428"/>
    <mergeCell ref="F427:G428"/>
    <mergeCell ref="H427:I428"/>
    <mergeCell ref="J427:J428"/>
    <mergeCell ref="K427:P428"/>
    <mergeCell ref="A429:E430"/>
    <mergeCell ref="F429:G430"/>
    <mergeCell ref="H429:I430"/>
    <mergeCell ref="J429:J430"/>
    <mergeCell ref="K429:P430"/>
    <mergeCell ref="A423:E424"/>
    <mergeCell ref="F423:G424"/>
    <mergeCell ref="H423:I424"/>
    <mergeCell ref="J423:J424"/>
    <mergeCell ref="K423:P424"/>
    <mergeCell ref="A425:E426"/>
    <mergeCell ref="F425:G426"/>
    <mergeCell ref="H425:I426"/>
    <mergeCell ref="J425:J426"/>
    <mergeCell ref="K425:P426"/>
    <mergeCell ref="A435:E436"/>
    <mergeCell ref="F435:G436"/>
    <mergeCell ref="H435:I436"/>
    <mergeCell ref="J435:J436"/>
    <mergeCell ref="K435:P436"/>
    <mergeCell ref="A437:E438"/>
    <mergeCell ref="F437:G438"/>
    <mergeCell ref="H437:I438"/>
    <mergeCell ref="J437:J438"/>
    <mergeCell ref="K437:P438"/>
    <mergeCell ref="A431:E432"/>
    <mergeCell ref="F431:G432"/>
    <mergeCell ref="H431:I432"/>
    <mergeCell ref="J431:J432"/>
    <mergeCell ref="K431:P432"/>
    <mergeCell ref="A433:E434"/>
    <mergeCell ref="F433:G434"/>
    <mergeCell ref="H433:I434"/>
    <mergeCell ref="J433:J434"/>
    <mergeCell ref="K433:P434"/>
    <mergeCell ref="A444:E445"/>
    <mergeCell ref="F444:G445"/>
    <mergeCell ref="H444:I445"/>
    <mergeCell ref="J444:J445"/>
    <mergeCell ref="K444:P445"/>
    <mergeCell ref="A446:E447"/>
    <mergeCell ref="F446:G447"/>
    <mergeCell ref="H446:I447"/>
    <mergeCell ref="J446:J447"/>
    <mergeCell ref="K446:P447"/>
    <mergeCell ref="A439:E440"/>
    <mergeCell ref="F439:G440"/>
    <mergeCell ref="H439:I440"/>
    <mergeCell ref="J439:J440"/>
    <mergeCell ref="K439:P440"/>
    <mergeCell ref="A442:E443"/>
    <mergeCell ref="F442:G443"/>
    <mergeCell ref="H442:I443"/>
    <mergeCell ref="J442:J443"/>
    <mergeCell ref="K442:P443"/>
    <mergeCell ref="A452:E453"/>
    <mergeCell ref="F452:G453"/>
    <mergeCell ref="H452:I453"/>
    <mergeCell ref="J452:J453"/>
    <mergeCell ref="K452:P453"/>
    <mergeCell ref="A454:E455"/>
    <mergeCell ref="F454:G455"/>
    <mergeCell ref="H454:I455"/>
    <mergeCell ref="J454:J455"/>
    <mergeCell ref="K454:P455"/>
    <mergeCell ref="A448:E449"/>
    <mergeCell ref="F448:G449"/>
    <mergeCell ref="H448:I449"/>
    <mergeCell ref="J448:J449"/>
    <mergeCell ref="K448:P449"/>
    <mergeCell ref="A450:E451"/>
    <mergeCell ref="F450:G451"/>
    <mergeCell ref="H450:I451"/>
    <mergeCell ref="J450:J451"/>
    <mergeCell ref="K450:P451"/>
    <mergeCell ref="A460:E461"/>
    <mergeCell ref="F460:G461"/>
    <mergeCell ref="H460:I461"/>
    <mergeCell ref="J460:J461"/>
    <mergeCell ref="K460:P461"/>
    <mergeCell ref="A463:E464"/>
    <mergeCell ref="F463:G464"/>
    <mergeCell ref="H463:I464"/>
    <mergeCell ref="J463:J464"/>
    <mergeCell ref="K463:P464"/>
    <mergeCell ref="A456:E457"/>
    <mergeCell ref="F456:G457"/>
    <mergeCell ref="H456:I457"/>
    <mergeCell ref="J456:J457"/>
    <mergeCell ref="K456:P457"/>
    <mergeCell ref="A458:E459"/>
    <mergeCell ref="F458:G459"/>
    <mergeCell ref="H458:I459"/>
    <mergeCell ref="J458:J459"/>
    <mergeCell ref="K458:P459"/>
    <mergeCell ref="A469:E470"/>
    <mergeCell ref="F469:G470"/>
    <mergeCell ref="H469:I470"/>
    <mergeCell ref="J469:J470"/>
    <mergeCell ref="K469:P470"/>
    <mergeCell ref="A471:E472"/>
    <mergeCell ref="F471:G472"/>
    <mergeCell ref="H471:I472"/>
    <mergeCell ref="J471:J472"/>
    <mergeCell ref="K471:P472"/>
    <mergeCell ref="A465:E466"/>
    <mergeCell ref="F465:G466"/>
    <mergeCell ref="H465:I466"/>
    <mergeCell ref="J465:J466"/>
    <mergeCell ref="K465:P466"/>
    <mergeCell ref="A467:E468"/>
    <mergeCell ref="F467:G468"/>
    <mergeCell ref="H467:I468"/>
    <mergeCell ref="J467:J468"/>
    <mergeCell ref="K467:P468"/>
    <mergeCell ref="A477:E478"/>
    <mergeCell ref="F477:G478"/>
    <mergeCell ref="H477:I478"/>
    <mergeCell ref="J477:J478"/>
    <mergeCell ref="K477:P478"/>
    <mergeCell ref="A479:E480"/>
    <mergeCell ref="F479:G480"/>
    <mergeCell ref="H479:I480"/>
    <mergeCell ref="J479:J480"/>
    <mergeCell ref="K479:P480"/>
    <mergeCell ref="A473:E474"/>
    <mergeCell ref="F473:G474"/>
    <mergeCell ref="H473:I474"/>
    <mergeCell ref="J473:J474"/>
    <mergeCell ref="K473:P474"/>
    <mergeCell ref="A475:E476"/>
    <mergeCell ref="F475:G476"/>
    <mergeCell ref="H475:I476"/>
    <mergeCell ref="J475:J476"/>
    <mergeCell ref="K475:P476"/>
    <mergeCell ref="A486:E487"/>
    <mergeCell ref="F486:G487"/>
    <mergeCell ref="H486:I487"/>
    <mergeCell ref="J486:J487"/>
    <mergeCell ref="K486:P487"/>
    <mergeCell ref="A488:E489"/>
    <mergeCell ref="F488:G489"/>
    <mergeCell ref="H488:I489"/>
    <mergeCell ref="J488:J489"/>
    <mergeCell ref="K488:P489"/>
    <mergeCell ref="A481:E482"/>
    <mergeCell ref="F481:G482"/>
    <mergeCell ref="H481:I482"/>
    <mergeCell ref="J481:J482"/>
    <mergeCell ref="K481:P482"/>
    <mergeCell ref="A484:E485"/>
    <mergeCell ref="F484:G485"/>
    <mergeCell ref="H484:I485"/>
    <mergeCell ref="J484:J485"/>
    <mergeCell ref="K484:P485"/>
    <mergeCell ref="F494:G495"/>
    <mergeCell ref="H494:I495"/>
    <mergeCell ref="J494:J495"/>
    <mergeCell ref="K494:P495"/>
    <mergeCell ref="A496:E497"/>
    <mergeCell ref="F496:G497"/>
    <mergeCell ref="H496:I497"/>
    <mergeCell ref="J496:J497"/>
    <mergeCell ref="K496:P497"/>
    <mergeCell ref="A490:E491"/>
    <mergeCell ref="F490:G491"/>
    <mergeCell ref="H490:I491"/>
    <mergeCell ref="J490:J491"/>
    <mergeCell ref="K490:P491"/>
    <mergeCell ref="A492:E493"/>
    <mergeCell ref="F492:G493"/>
    <mergeCell ref="H492:I493"/>
    <mergeCell ref="J492:J493"/>
    <mergeCell ref="K492:P493"/>
    <mergeCell ref="A182:D184"/>
    <mergeCell ref="A180:D180"/>
    <mergeCell ref="E173:G173"/>
    <mergeCell ref="A172:D172"/>
    <mergeCell ref="A171:D171"/>
    <mergeCell ref="A173:D173"/>
    <mergeCell ref="A502:E503"/>
    <mergeCell ref="F502:G503"/>
    <mergeCell ref="H502:I503"/>
    <mergeCell ref="J502:J503"/>
    <mergeCell ref="K502:P503"/>
    <mergeCell ref="E188:F188"/>
    <mergeCell ref="H189:I189"/>
    <mergeCell ref="M187:N187"/>
    <mergeCell ref="E187:F187"/>
    <mergeCell ref="A498:E499"/>
    <mergeCell ref="F498:G499"/>
    <mergeCell ref="H498:I499"/>
    <mergeCell ref="J498:J499"/>
    <mergeCell ref="K498:P499"/>
    <mergeCell ref="A500:E501"/>
    <mergeCell ref="F500:G501"/>
    <mergeCell ref="H500:I501"/>
    <mergeCell ref="J500:J501"/>
    <mergeCell ref="K500:P501"/>
    <mergeCell ref="A494:E495"/>
    <mergeCell ref="H212:L212"/>
    <mergeCell ref="M191:P191"/>
    <mergeCell ref="M192:P192"/>
    <mergeCell ref="M193:P193"/>
    <mergeCell ref="M194:P194"/>
    <mergeCell ref="M195:P195"/>
    <mergeCell ref="M197:P197"/>
    <mergeCell ref="M198:P198"/>
    <mergeCell ref="M202:O202"/>
    <mergeCell ref="O207:P207"/>
    <mergeCell ref="M196:P196"/>
    <mergeCell ref="M203:P203"/>
    <mergeCell ref="M199:P199"/>
    <mergeCell ref="M200:P200"/>
    <mergeCell ref="M201:P201"/>
    <mergeCell ref="A190:F190"/>
    <mergeCell ref="G201:G202"/>
    <mergeCell ref="A195:E195"/>
    <mergeCell ref="A201:E202"/>
    <mergeCell ref="A145:D145"/>
    <mergeCell ref="F201:F202"/>
    <mergeCell ref="T171:AD174"/>
    <mergeCell ref="T27:AH30"/>
    <mergeCell ref="A35:P35"/>
    <mergeCell ref="A36:D38"/>
    <mergeCell ref="A39:D39"/>
    <mergeCell ref="A40:D42"/>
    <mergeCell ref="E36:P38"/>
    <mergeCell ref="E39:P39"/>
    <mergeCell ref="E40:P42"/>
    <mergeCell ref="E162:F162"/>
    <mergeCell ref="G162:P162"/>
    <mergeCell ref="E163:P166"/>
    <mergeCell ref="E145:P145"/>
    <mergeCell ref="E146:P146"/>
    <mergeCell ref="A27:P27"/>
    <mergeCell ref="A28:P33"/>
    <mergeCell ref="G97:P97"/>
    <mergeCell ref="A98:D100"/>
    <mergeCell ref="E98:P100"/>
    <mergeCell ref="A101:D101"/>
    <mergeCell ref="E101:P101"/>
    <mergeCell ref="A88:D91"/>
    <mergeCell ref="F88:P88"/>
    <mergeCell ref="E89:P91"/>
    <mergeCell ref="A94:D94"/>
    <mergeCell ref="E94:F94"/>
    <mergeCell ref="G94:H94"/>
    <mergeCell ref="I94:P94"/>
    <mergeCell ref="A95:D95"/>
    <mergeCell ref="E95:F95"/>
    <mergeCell ref="M210:N210"/>
    <mergeCell ref="O210:P210"/>
    <mergeCell ref="A211:E211"/>
    <mergeCell ref="H211:L211"/>
    <mergeCell ref="M211:P211"/>
    <mergeCell ref="A125:D125"/>
    <mergeCell ref="A112:D115"/>
    <mergeCell ref="F112:P112"/>
    <mergeCell ref="E113:P115"/>
    <mergeCell ref="A102:D102"/>
    <mergeCell ref="E102:F102"/>
    <mergeCell ref="G102:P102"/>
    <mergeCell ref="A105:D105"/>
    <mergeCell ref="E105:P105"/>
    <mergeCell ref="A106:D108"/>
    <mergeCell ref="E106:P108"/>
    <mergeCell ref="A109:D109"/>
    <mergeCell ref="E109:F109"/>
    <mergeCell ref="G109:H109"/>
    <mergeCell ref="A212:E212"/>
    <mergeCell ref="A70:D70"/>
    <mergeCell ref="E70:F70"/>
    <mergeCell ref="G70:H70"/>
    <mergeCell ref="I70:P70"/>
    <mergeCell ref="A71:D71"/>
    <mergeCell ref="E71:F71"/>
    <mergeCell ref="G71:H71"/>
    <mergeCell ref="I71:P71"/>
    <mergeCell ref="A72:D72"/>
    <mergeCell ref="E72:P72"/>
    <mergeCell ref="T21:AD23"/>
    <mergeCell ref="I45:P45"/>
    <mergeCell ref="I46:P46"/>
    <mergeCell ref="E47:P47"/>
    <mergeCell ref="A82:D84"/>
    <mergeCell ref="E82:P84"/>
    <mergeCell ref="A85:D85"/>
    <mergeCell ref="E85:F85"/>
    <mergeCell ref="G85:H85"/>
    <mergeCell ref="I85:P85"/>
    <mergeCell ref="A86:D87"/>
    <mergeCell ref="E86:P87"/>
    <mergeCell ref="A96:D96"/>
    <mergeCell ref="E96:P96"/>
    <mergeCell ref="A97:D97"/>
    <mergeCell ref="E97:F97"/>
    <mergeCell ref="G95:H95"/>
    <mergeCell ref="I95:P95"/>
    <mergeCell ref="A120:D120"/>
    <mergeCell ref="A121:D121"/>
    <mergeCell ref="A122:D124"/>
    <mergeCell ref="D4:J4"/>
    <mergeCell ref="A21:D25"/>
    <mergeCell ref="F21:P21"/>
    <mergeCell ref="E22:P25"/>
    <mergeCell ref="A16:H16"/>
    <mergeCell ref="I16:P16"/>
    <mergeCell ref="A15:H15"/>
    <mergeCell ref="I15:P15"/>
    <mergeCell ref="I17:P17"/>
    <mergeCell ref="E52:P52"/>
    <mergeCell ref="G53:P53"/>
    <mergeCell ref="E56:P56"/>
    <mergeCell ref="E57:P59"/>
    <mergeCell ref="I60:P60"/>
    <mergeCell ref="A8:P8"/>
    <mergeCell ref="A81:D81"/>
    <mergeCell ref="E81:P81"/>
    <mergeCell ref="A73:D73"/>
    <mergeCell ref="E73:F73"/>
    <mergeCell ref="G73:P73"/>
    <mergeCell ref="A74:D76"/>
    <mergeCell ref="E74:P76"/>
    <mergeCell ref="A77:D77"/>
    <mergeCell ref="E77:P77"/>
    <mergeCell ref="A78:D78"/>
    <mergeCell ref="E78:F78"/>
    <mergeCell ref="G78:P78"/>
    <mergeCell ref="A7:P7"/>
    <mergeCell ref="A9:P9"/>
    <mergeCell ref="A10:P10"/>
    <mergeCell ref="E12:P12"/>
    <mergeCell ref="E13:P13"/>
    <mergeCell ref="I109:P109"/>
    <mergeCell ref="A110:D111"/>
    <mergeCell ref="E110:P111"/>
    <mergeCell ref="A118:D118"/>
    <mergeCell ref="E118:F118"/>
    <mergeCell ref="G118:H118"/>
    <mergeCell ref="I118:P118"/>
    <mergeCell ref="A119:D119"/>
    <mergeCell ref="E126:F126"/>
    <mergeCell ref="A129:D129"/>
    <mergeCell ref="E129:P129"/>
    <mergeCell ref="A130:D132"/>
    <mergeCell ref="E130:P132"/>
    <mergeCell ref="E119:F119"/>
    <mergeCell ref="G119:H119"/>
    <mergeCell ref="I119:P119"/>
    <mergeCell ref="E120:P120"/>
    <mergeCell ref="E121:F121"/>
    <mergeCell ref="G121:P121"/>
    <mergeCell ref="E122:P124"/>
    <mergeCell ref="E125:P125"/>
    <mergeCell ref="G126:P126"/>
    <mergeCell ref="A126:D126"/>
    <mergeCell ref="T286:AD288"/>
    <mergeCell ref="S6:AC6"/>
    <mergeCell ref="A158:D159"/>
    <mergeCell ref="A160:D160"/>
    <mergeCell ref="E156:P157"/>
    <mergeCell ref="E158:F158"/>
    <mergeCell ref="E159:F159"/>
    <mergeCell ref="E160:F160"/>
    <mergeCell ref="G158:H158"/>
    <mergeCell ref="I158:J158"/>
    <mergeCell ref="K158:L158"/>
    <mergeCell ref="M158:N158"/>
    <mergeCell ref="O158:P158"/>
    <mergeCell ref="G159:H159"/>
    <mergeCell ref="I159:J159"/>
    <mergeCell ref="K159:L159"/>
    <mergeCell ref="M159:N159"/>
    <mergeCell ref="O159:P159"/>
    <mergeCell ref="G160:H160"/>
    <mergeCell ref="I160:J160"/>
    <mergeCell ref="K160:L160"/>
    <mergeCell ref="M160:N160"/>
    <mergeCell ref="O160:P160"/>
    <mergeCell ref="A133:D133"/>
    <mergeCell ref="E133:F133"/>
    <mergeCell ref="G133:H133"/>
    <mergeCell ref="I133:P133"/>
    <mergeCell ref="A134:D135"/>
    <mergeCell ref="E134:P135"/>
    <mergeCell ref="A136:D139"/>
    <mergeCell ref="F136:P136"/>
    <mergeCell ref="E137:P139"/>
  </mergeCells>
  <conditionalFormatting sqref="A179 E179:N179 A180:N184">
    <cfRule type="expression" dxfId="217" priority="602">
      <formula>$E$169="Direct"</formula>
    </cfRule>
  </conditionalFormatting>
  <conditionalFormatting sqref="A295 A297:A299 A301 A303 A305 A307 A309 A311 A313 D2:D5">
    <cfRule type="containsText" dxfId="216" priority="457" operator="containsText" text="Select">
      <formula>NOT(ISERROR(SEARCH("Select",A2)))</formula>
    </cfRule>
  </conditionalFormatting>
  <conditionalFormatting sqref="A316 A318 A320 A322 A324 A326 A328 A330 A332 A334">
    <cfRule type="containsText" dxfId="215" priority="455" operator="containsText" text="Select">
      <formula>NOT(ISERROR(SEARCH("Select",A316)))</formula>
    </cfRule>
  </conditionalFormatting>
  <conditionalFormatting sqref="A337 A339 A341 A343 A345 A347 A349 A351 A353 A355">
    <cfRule type="containsText" dxfId="214" priority="453" operator="containsText" text="Select">
      <formula>NOT(ISERROR(SEARCH("Select",A337)))</formula>
    </cfRule>
  </conditionalFormatting>
  <conditionalFormatting sqref="A358 A360 A362 A364 A366 A368 A370 A372 A374 A376">
    <cfRule type="containsText" dxfId="213" priority="451" operator="containsText" text="Select">
      <formula>NOT(ISERROR(SEARCH("Select",A358)))</formula>
    </cfRule>
  </conditionalFormatting>
  <conditionalFormatting sqref="A379 A381 A383 A385 A387 A389 A391 A393 A395 A397">
    <cfRule type="containsText" dxfId="212" priority="449" operator="containsText" text="Select">
      <formula>NOT(ISERROR(SEARCH("Select",A379)))</formula>
    </cfRule>
  </conditionalFormatting>
  <conditionalFormatting sqref="A400 A402 A404 A406 A408 A410 A412 A414 A416 A418">
    <cfRule type="containsText" dxfId="211" priority="447" operator="containsText" text="Select">
      <formula>NOT(ISERROR(SEARCH("Select",A400)))</formula>
    </cfRule>
  </conditionalFormatting>
  <conditionalFormatting sqref="A421 A423 A425 A427 A429 A431 A433 A435 A437 A439">
    <cfRule type="containsText" dxfId="210" priority="445" operator="containsText" text="Select">
      <formula>NOT(ISERROR(SEARCH("Select",A421)))</formula>
    </cfRule>
  </conditionalFormatting>
  <conditionalFormatting sqref="A442 A444 A446 A448 A450 A452 A454 A456 A458 A460">
    <cfRule type="containsText" dxfId="209" priority="443" operator="containsText" text="Select">
      <formula>NOT(ISERROR(SEARCH("Select",A442)))</formula>
    </cfRule>
  </conditionalFormatting>
  <conditionalFormatting sqref="A463 A465 A467 A469 A471 A473 A475 A477 A479 A481">
    <cfRule type="containsText" dxfId="208" priority="441" operator="containsText" text="Select">
      <formula>NOT(ISERROR(SEARCH("Select",A463)))</formula>
    </cfRule>
  </conditionalFormatting>
  <conditionalFormatting sqref="A484 A486 A488 A490 A492 A494 A496 A498 A500 A502">
    <cfRule type="containsText" dxfId="207" priority="439" operator="containsText" text="Select">
      <formula>NOT(ISERROR(SEARCH("Select",A484)))</formula>
    </cfRule>
  </conditionalFormatting>
  <conditionalFormatting sqref="A160:D160">
    <cfRule type="expression" dxfId="206" priority="339">
      <formula>$E$65="No"</formula>
    </cfRule>
  </conditionalFormatting>
  <conditionalFormatting sqref="A44:E44 G44:P44 G92:P92 A92:E92">
    <cfRule type="expression" dxfId="205" priority="599">
      <formula>$E$16="Low Emissions Transportation Service (LETS)"</formula>
    </cfRule>
  </conditionalFormatting>
  <conditionalFormatting sqref="A55:E55 G55:P55">
    <cfRule type="expression" dxfId="204" priority="600">
      <formula>$E$16="Low Emissions Solution (LES)"</formula>
    </cfRule>
  </conditionalFormatting>
  <conditionalFormatting sqref="A69:E69 G69:P69">
    <cfRule type="expression" dxfId="203" priority="67">
      <formula>$E$16="Low Emissions Transportation Service (LETS)"</formula>
    </cfRule>
  </conditionalFormatting>
  <conditionalFormatting sqref="A80:E80 G80:P80">
    <cfRule type="expression" dxfId="202" priority="68">
      <formula>$E$16="Low Emissions Solution (LES)"</formula>
    </cfRule>
  </conditionalFormatting>
  <conditionalFormatting sqref="A93:E93 G93:P93 A116:E117 G116:P117">
    <cfRule type="expression" dxfId="201" priority="51">
      <formula>$E$16="Low Emissions Transportation Service (LETS)"</formula>
    </cfRule>
  </conditionalFormatting>
  <conditionalFormatting sqref="A104:E104 G104:P104">
    <cfRule type="expression" dxfId="200" priority="52">
      <formula>$E$16="Low Emissions Solution (LES)"</formula>
    </cfRule>
  </conditionalFormatting>
  <conditionalFormatting sqref="A128:E128 G128:P128">
    <cfRule type="expression" dxfId="199" priority="14">
      <formula>$E$16="Low Emissions Solution (LES)"</formula>
    </cfRule>
  </conditionalFormatting>
  <conditionalFormatting sqref="A140:E140 G140:P140">
    <cfRule type="expression" dxfId="198" priority="13">
      <formula>$E$16="Low Emissions Transportation Service (LETS)"</formula>
    </cfRule>
  </conditionalFormatting>
  <conditionalFormatting sqref="A295:E314">
    <cfRule type="expression" dxfId="197" priority="437" stopIfTrue="1">
      <formula>$E$18=No</formula>
    </cfRule>
  </conditionalFormatting>
  <conditionalFormatting sqref="A230:G230 H237:L242 H256:L261">
    <cfRule type="expression" dxfId="196" priority="370">
      <formula>$I$186="Carrier"</formula>
    </cfRule>
  </conditionalFormatting>
  <conditionalFormatting sqref="A249:G249">
    <cfRule type="expression" dxfId="195" priority="248">
      <formula>$I$186="Carrier"</formula>
    </cfRule>
  </conditionalFormatting>
  <conditionalFormatting sqref="A45:I46 A47:N47 A48:G48 A49:N53">
    <cfRule type="expression" dxfId="194" priority="130">
      <formula>$E$16="Low Emissions Transportation Service (LETS)"</formula>
    </cfRule>
  </conditionalFormatting>
  <conditionalFormatting sqref="A60:I60 A56:N59 A61:N62 A63 E63:N66">
    <cfRule type="expression" dxfId="193" priority="151">
      <formula>$E$16="Low Emissions Solution (LES)"</formula>
    </cfRule>
  </conditionalFormatting>
  <conditionalFormatting sqref="A70:I71 A72:N72 A73:G73 A74:N78">
    <cfRule type="expression" dxfId="192" priority="60">
      <formula>$E$16="Low Emissions Transportation Service (LETS)"</formula>
    </cfRule>
  </conditionalFormatting>
  <conditionalFormatting sqref="A85:I85 A81:N84 A86:N87 A88 E88:N91">
    <cfRule type="expression" dxfId="191" priority="63">
      <formula>$E$16="Low Emissions Solution (LES)"</formula>
    </cfRule>
  </conditionalFormatting>
  <conditionalFormatting sqref="A94:I95 A96:N96 A97:G97 A98:N102">
    <cfRule type="expression" dxfId="190" priority="44">
      <formula>$E$16="Low Emissions Transportation Service (LETS)"</formula>
    </cfRule>
  </conditionalFormatting>
  <conditionalFormatting sqref="A109:I109 A105:N108 A110:N111 A112 E112:N115">
    <cfRule type="expression" dxfId="189" priority="47">
      <formula>$E$16="Low Emissions Solution (LES)"</formula>
    </cfRule>
  </conditionalFormatting>
  <conditionalFormatting sqref="A118:I119">
    <cfRule type="expression" dxfId="188" priority="2">
      <formula>$E$16="Low Emissions Transportation Service (LETS)"</formula>
    </cfRule>
  </conditionalFormatting>
  <conditionalFormatting sqref="A133:I133 A129:N132 A134:N135 A136 E136:N139">
    <cfRule type="expression" dxfId="187" priority="10">
      <formula>$E$16="Low Emissions Solution (LES)"</formula>
    </cfRule>
  </conditionalFormatting>
  <conditionalFormatting sqref="A279:J280">
    <cfRule type="containsText" dxfId="186" priority="147" operator="containsText" text="Select">
      <formula>NOT(ISERROR(SEARCH("Select",A279)))</formula>
    </cfRule>
  </conditionalFormatting>
  <conditionalFormatting sqref="A279:J281">
    <cfRule type="expression" dxfId="185" priority="146">
      <formula>$E$16="Low Emissions Transportation Service (LETS)"</formula>
    </cfRule>
  </conditionalFormatting>
  <conditionalFormatting sqref="A191:K193 A197:K197 M197 A199:K201 AH199:AH201 M199:M202 P202 M211:M213 A217:K217 M217 A219:K221 AH219:AH221 M219:M222 P222 M230:M232 A236:K236 M236 A238:K240 AH238:AH240 M238:M241 P241 M249:M251 A255:K255 M255 A257:K259 AH257:AH259 M257:M260 P260">
    <cfRule type="expression" dxfId="184" priority="189">
      <formula>$I$186="Logistics Services Provider (LSP)"</formula>
    </cfRule>
  </conditionalFormatting>
  <conditionalFormatting sqref="A191:K198 M211:M218 M230:M237 M249:M256">
    <cfRule type="expression" dxfId="183" priority="186">
      <formula>$I$186="Shipper"</formula>
    </cfRule>
  </conditionalFormatting>
  <conditionalFormatting sqref="A193:K201 AH199:AH201 P202 M213:M222 AH219:AH221 P222 M232:M241 AH238:AH240 P241 M251:M260 AH257:AH259 P260">
    <cfRule type="expression" dxfId="182" priority="185">
      <formula>$I$186="Solution Provider"</formula>
    </cfRule>
  </conditionalFormatting>
  <conditionalFormatting sqref="A211:K213">
    <cfRule type="expression" dxfId="181" priority="209">
      <formula>$I$186="Logistics Services Provider (LSP)"</formula>
    </cfRule>
  </conditionalFormatting>
  <conditionalFormatting sqref="A211:K218">
    <cfRule type="expression" dxfId="180" priority="206">
      <formula>$I$186="Shipper"</formula>
    </cfRule>
  </conditionalFormatting>
  <conditionalFormatting sqref="A213:K221">
    <cfRule type="expression" dxfId="179" priority="205">
      <formula>$I$186="Solution Provider"</formula>
    </cfRule>
  </conditionalFormatting>
  <conditionalFormatting sqref="A230:K232">
    <cfRule type="expression" dxfId="178" priority="369">
      <formula>$I$186="Logistics Services Provider (LSP)"</formula>
    </cfRule>
  </conditionalFormatting>
  <conditionalFormatting sqref="A230:K237">
    <cfRule type="expression" dxfId="177" priority="268">
      <formula>$I$186="Shipper"</formula>
    </cfRule>
  </conditionalFormatting>
  <conditionalFormatting sqref="A232:K240">
    <cfRule type="expression" dxfId="176" priority="267">
      <formula>$I$186="Solution Provider"</formula>
    </cfRule>
  </conditionalFormatting>
  <conditionalFormatting sqref="A249:K251">
    <cfRule type="expression" dxfId="175" priority="247">
      <formula>$I$186="Logistics Services Provider (LSP)"</formula>
    </cfRule>
  </conditionalFormatting>
  <conditionalFormatting sqref="A249:K256">
    <cfRule type="expression" dxfId="174" priority="244">
      <formula>$I$186="Shipper"</formula>
    </cfRule>
  </conditionalFormatting>
  <conditionalFormatting sqref="A251:K259">
    <cfRule type="expression" dxfId="173" priority="243">
      <formula>$I$186="Solution Provider"</formula>
    </cfRule>
  </conditionalFormatting>
  <conditionalFormatting sqref="A120:N120 A121:G121 A122:N126">
    <cfRule type="expression" dxfId="172" priority="20">
      <formula>$E$16="Low Emissions Transportation Service (LETS)"</formula>
    </cfRule>
  </conditionalFormatting>
  <conditionalFormatting sqref="A145:N150">
    <cfRule type="expression" dxfId="171" priority="598">
      <formula>$E$144="No"</formula>
    </cfRule>
  </conditionalFormatting>
  <conditionalFormatting sqref="A154:P156 A157:D157 A158 E158:E159 G158:G160 I158:I160 K158:K160 M158:M160 O158:O160 A160:E160 A161:P166">
    <cfRule type="expression" dxfId="170" priority="413">
      <formula>$E$153="No"</formula>
    </cfRule>
  </conditionalFormatting>
  <conditionalFormatting sqref="A161:P166">
    <cfRule type="expression" dxfId="169" priority="596">
      <formula>$E$153="No"</formula>
    </cfRule>
  </conditionalFormatting>
  <conditionalFormatting sqref="A163:P166">
    <cfRule type="expression" dxfId="168" priority="412">
      <formula>$E$162="No"</formula>
    </cfRule>
  </conditionalFormatting>
  <conditionalFormatting sqref="A191:P192">
    <cfRule type="expression" dxfId="167" priority="295">
      <formula>$I$186="Carrier"</formula>
    </cfRule>
  </conditionalFormatting>
  <conditionalFormatting sqref="A203:P203">
    <cfRule type="expression" dxfId="166" priority="175">
      <formula>$I$186="Solution Provider"</formula>
    </cfRule>
  </conditionalFormatting>
  <conditionalFormatting sqref="A211:P212">
    <cfRule type="expression" dxfId="165" priority="282">
      <formula>$I$186="Carrier"</formula>
    </cfRule>
  </conditionalFormatting>
  <conditionalFormatting sqref="A223:P223">
    <cfRule type="expression" dxfId="164" priority="195">
      <formula>$I$186="Solution Provider"</formula>
    </cfRule>
  </conditionalFormatting>
  <conditionalFormatting sqref="A242:P242">
    <cfRule type="expression" dxfId="163" priority="257">
      <formula>$I$186="Solution Provider"</formula>
    </cfRule>
  </conditionalFormatting>
  <conditionalFormatting sqref="A261:P261">
    <cfRule type="expression" dxfId="162" priority="233">
      <formula>$I$186="Solution Provider"</formula>
    </cfRule>
  </conditionalFormatting>
  <conditionalFormatting sqref="A295:P314">
    <cfRule type="expression" dxfId="161" priority="436">
      <formula>$E$18="No"</formula>
    </cfRule>
  </conditionalFormatting>
  <conditionalFormatting sqref="E45:E46 G45:G46">
    <cfRule type="containsText" dxfId="160" priority="161" operator="containsText" text="Select">
      <formula>NOT(ISERROR(SEARCH("Select",E45)))</formula>
    </cfRule>
  </conditionalFormatting>
  <conditionalFormatting sqref="E60 G60">
    <cfRule type="containsText" dxfId="159" priority="152" operator="containsText" text="Select">
      <formula>NOT(ISERROR(SEARCH("Select",E60)))</formula>
    </cfRule>
  </conditionalFormatting>
  <conditionalFormatting sqref="E70:E71 G70:G71">
    <cfRule type="containsText" dxfId="158" priority="65" operator="containsText" text="Select">
      <formula>NOT(ISERROR(SEARCH("Select",E70)))</formula>
    </cfRule>
  </conditionalFormatting>
  <conditionalFormatting sqref="E85 G85">
    <cfRule type="containsText" dxfId="157" priority="64" operator="containsText" text="Select">
      <formula>NOT(ISERROR(SEARCH("Select",E85)))</formula>
    </cfRule>
  </conditionalFormatting>
  <conditionalFormatting sqref="E94:E95 G94:G95">
    <cfRule type="containsText" dxfId="156" priority="49" operator="containsText" text="Select">
      <formula>NOT(ISERROR(SEARCH("Select",E94)))</formula>
    </cfRule>
  </conditionalFormatting>
  <conditionalFormatting sqref="E109 G109">
    <cfRule type="containsText" dxfId="155" priority="48" operator="containsText" text="Select">
      <formula>NOT(ISERROR(SEARCH("Select",E109)))</formula>
    </cfRule>
  </conditionalFormatting>
  <conditionalFormatting sqref="E118:E119">
    <cfRule type="containsText" dxfId="154" priority="22" operator="containsText" text="Select">
      <formula>NOT(ISERROR(SEARCH("Select",E118)))</formula>
    </cfRule>
  </conditionalFormatting>
  <conditionalFormatting sqref="E133 G133">
    <cfRule type="containsText" dxfId="153" priority="11" operator="containsText" text="Select">
      <formula>NOT(ISERROR(SEARCH("Select",E133)))</formula>
    </cfRule>
  </conditionalFormatting>
  <conditionalFormatting sqref="E153">
    <cfRule type="containsText" dxfId="152" priority="342" operator="containsText" text="Select">
      <formula>NOT(ISERROR(SEARCH("Select",E153)))</formula>
    </cfRule>
  </conditionalFormatting>
  <conditionalFormatting sqref="E162">
    <cfRule type="containsText" dxfId="151" priority="434" operator="containsText" text="Select">
      <formula>NOT(ISERROR(SEARCH("Select",E162)))</formula>
    </cfRule>
  </conditionalFormatting>
  <conditionalFormatting sqref="E21:F21">
    <cfRule type="containsText" dxfId="150" priority="134" operator="containsText" text="Select">
      <formula>NOT(ISERROR(SEARCH("Select",E21)))</formula>
    </cfRule>
  </conditionalFormatting>
  <conditionalFormatting sqref="E63:F63 E18:F18 E12:N12 E14:N14 E13 E19:N19 I45:I46 E47:N47 E48 G48 E49:N50 E52:N52 E53 G53 E56:N58 I60 E61:N61">
    <cfRule type="containsText" dxfId="149" priority="637" operator="containsText" text="Select">
      <formula>NOT(ISERROR(SEARCH("Select",E12)))</formula>
    </cfRule>
  </conditionalFormatting>
  <conditionalFormatting sqref="E88:F88 I70:I71 E72:N72 E73 G73 E74:N75 E77:N77 E78 G78 E81:N83 I85 E86:N86">
    <cfRule type="containsText" dxfId="148" priority="72" operator="containsText" text="Select">
      <formula>NOT(ISERROR(SEARCH("Select",E70)))</formula>
    </cfRule>
  </conditionalFormatting>
  <conditionalFormatting sqref="E112:F112 I94:I95 E96:N96 E97 G97 E98:N99 E101:N101 E102 G102 E105:N107 I109 E110:N110">
    <cfRule type="containsText" dxfId="147" priority="56" operator="containsText" text="Select">
      <formula>NOT(ISERROR(SEARCH("Select",E94)))</formula>
    </cfRule>
  </conditionalFormatting>
  <conditionalFormatting sqref="E136:F136 E129:N131 I133 E134:N134">
    <cfRule type="containsText" dxfId="146" priority="18" operator="containsText" text="Select">
      <formula>NOT(ISERROR(SEARCH("Select",E129)))</formula>
    </cfRule>
  </conditionalFormatting>
  <conditionalFormatting sqref="E169:F169">
    <cfRule type="containsText" dxfId="145" priority="610" operator="containsText" text="Select">
      <formula>NOT(ISERROR(SEARCH("Select",E169)))</formula>
    </cfRule>
  </conditionalFormatting>
  <conditionalFormatting sqref="E171:F171">
    <cfRule type="containsText" dxfId="144" priority="609" operator="containsText" text="Select">
      <formula>NOT(ISERROR(SEARCH("Select",E171)))</formula>
    </cfRule>
  </conditionalFormatting>
  <conditionalFormatting sqref="E173:F173">
    <cfRule type="containsText" dxfId="143" priority="608" operator="containsText" text="Select">
      <formula>NOT(ISERROR(SEARCH("Select",E173)))</formula>
    </cfRule>
  </conditionalFormatting>
  <conditionalFormatting sqref="E181:F181">
    <cfRule type="containsText" dxfId="142" priority="605" operator="containsText" text="Select">
      <formula>NOT(ISERROR(SEARCH("Select",E181)))</formula>
    </cfRule>
  </conditionalFormatting>
  <conditionalFormatting sqref="E64:N65">
    <cfRule type="containsText" dxfId="141" priority="632" operator="containsText" text="Select">
      <formula>NOT(ISERROR(SEARCH("Select",E64)))</formula>
    </cfRule>
  </conditionalFormatting>
  <conditionalFormatting sqref="E89:N90">
    <cfRule type="containsText" dxfId="140" priority="70" operator="containsText" text="Select">
      <formula>NOT(ISERROR(SEARCH("Select",E89)))</formula>
    </cfRule>
  </conditionalFormatting>
  <conditionalFormatting sqref="E113:N114">
    <cfRule type="containsText" dxfId="139" priority="54" operator="containsText" text="Select">
      <formula>NOT(ISERROR(SEARCH("Select",E113)))</formula>
    </cfRule>
  </conditionalFormatting>
  <conditionalFormatting sqref="E137:N138">
    <cfRule type="containsText" dxfId="138" priority="16" operator="containsText" text="Select">
      <formula>NOT(ISERROR(SEARCH("Select",E137)))</formula>
    </cfRule>
  </conditionalFormatting>
  <conditionalFormatting sqref="E161:N162 E154:N156 E158:E160 G158:G160 I158:I160 K158:K160 M158:M160 O158:O160">
    <cfRule type="containsText" dxfId="137" priority="626" operator="containsText" text="Select">
      <formula>NOT(ISERROR(SEARCH("Select",E154)))</formula>
    </cfRule>
  </conditionalFormatting>
  <conditionalFormatting sqref="E163:N163">
    <cfRule type="containsText" dxfId="136" priority="414" operator="containsText" text="Select">
      <formula>NOT(ISERROR(SEARCH("Select",E163)))</formula>
    </cfRule>
  </conditionalFormatting>
  <conditionalFormatting sqref="E170:N170 A171:N173 A174:E176 A177:D177">
    <cfRule type="expression" dxfId="135" priority="601">
      <formula>$E$169="Indirect"</formula>
    </cfRule>
  </conditionalFormatting>
  <conditionalFormatting sqref="E172:N172">
    <cfRule type="containsText" dxfId="134" priority="607" operator="containsText" text="Select">
      <formula>NOT(ISERROR(SEARCH("Select",E172)))</formula>
    </cfRule>
  </conditionalFormatting>
  <conditionalFormatting sqref="E180:N180">
    <cfRule type="containsText" dxfId="133" priority="604" operator="containsText" text="Select">
      <formula>NOT(ISERROR(SEARCH("Select",E180)))</formula>
    </cfRule>
  </conditionalFormatting>
  <conditionalFormatting sqref="E266:N266">
    <cfRule type="expression" dxfId="132" priority="144">
      <formula>$E$16="Low Emissions Transportation Service (LETS)"</formula>
    </cfRule>
    <cfRule type="containsText" dxfId="131" priority="145" operator="containsText" text="Select">
      <formula>NOT(ISERROR(SEARCH("Select",E266)))</formula>
    </cfRule>
  </conditionalFormatting>
  <conditionalFormatting sqref="E12:P12">
    <cfRule type="cellIs" dxfId="130" priority="149" operator="between">
      <formula>0</formula>
      <formula>0</formula>
    </cfRule>
  </conditionalFormatting>
  <conditionalFormatting sqref="E14:P14">
    <cfRule type="cellIs" dxfId="129" priority="127" operator="between">
      <formula>0</formula>
      <formula>0</formula>
    </cfRule>
  </conditionalFormatting>
  <conditionalFormatting sqref="E64:P66">
    <cfRule type="expression" dxfId="128" priority="459">
      <formula>NOT(ISBLANK(E64))</formula>
    </cfRule>
  </conditionalFormatting>
  <conditionalFormatting sqref="E89:P91">
    <cfRule type="expression" dxfId="127" priority="66">
      <formula>NOT(ISBLANK(E89))</formula>
    </cfRule>
  </conditionalFormatting>
  <conditionalFormatting sqref="E113:P115">
    <cfRule type="expression" dxfId="126" priority="50">
      <formula>NOT(ISBLANK(E113))</formula>
    </cfRule>
  </conditionalFormatting>
  <conditionalFormatting sqref="E137:P139">
    <cfRule type="expression" dxfId="125" priority="12">
      <formula>NOT(ISBLANK(E137))</formula>
    </cfRule>
  </conditionalFormatting>
  <conditionalFormatting sqref="A43">
    <cfRule type="expression" dxfId="124" priority="124">
      <formula>$I$171="Carrier"</formula>
    </cfRule>
  </conditionalFormatting>
  <conditionalFormatting sqref="A54">
    <cfRule type="expression" dxfId="123" priority="123">
      <formula>$I$171="Carrier"</formula>
    </cfRule>
  </conditionalFormatting>
  <conditionalFormatting sqref="A68">
    <cfRule type="expression" dxfId="122" priority="58">
      <formula>$I$171="Carrier"</formula>
    </cfRule>
  </conditionalFormatting>
  <conditionalFormatting sqref="A79">
    <cfRule type="expression" dxfId="121" priority="57">
      <formula>$I$171="Carrier"</formula>
    </cfRule>
  </conditionalFormatting>
  <conditionalFormatting sqref="A92 A177:K177 M177:M178 A178:G178 H178:K179 A184:K187 M184:M188 AC185:AC187 P188">
    <cfRule type="expression" dxfId="120" priority="296">
      <formula>$I$171="Carrier"</formula>
    </cfRule>
  </conditionalFormatting>
  <conditionalFormatting sqref="A103">
    <cfRule type="expression" dxfId="119" priority="42">
      <formula>$I$171="Carrier"</formula>
    </cfRule>
  </conditionalFormatting>
  <conditionalFormatting sqref="A116">
    <cfRule type="expression" dxfId="118" priority="24">
      <formula>$I$171="Carrier"</formula>
    </cfRule>
  </conditionalFormatting>
  <conditionalFormatting sqref="A127">
    <cfRule type="expression" dxfId="117" priority="8">
      <formula>$I$171="Carrier"</formula>
    </cfRule>
  </conditionalFormatting>
  <conditionalFormatting sqref="F18:N18">
    <cfRule type="expression" dxfId="116" priority="634">
      <formula>$E$18="Yes"</formula>
    </cfRule>
  </conditionalFormatting>
  <conditionalFormatting sqref="F21:N21">
    <cfRule type="expression" dxfId="115" priority="133">
      <formula>$E$18="Yes"</formula>
    </cfRule>
  </conditionalFormatting>
  <conditionalFormatting sqref="F63:N63">
    <cfRule type="expression" dxfId="114" priority="630">
      <formula>NOT(ISBLANK(E64))</formula>
    </cfRule>
    <cfRule type="expression" dxfId="113" priority="633">
      <formula>$E$63="Yes"</formula>
    </cfRule>
  </conditionalFormatting>
  <conditionalFormatting sqref="F88:N88">
    <cfRule type="expression" dxfId="112" priority="69">
      <formula>NOT(ISBLANK(E89))</formula>
    </cfRule>
    <cfRule type="expression" dxfId="111" priority="71">
      <formula>$E$63="Yes"</formula>
    </cfRule>
  </conditionalFormatting>
  <conditionalFormatting sqref="F112:N112">
    <cfRule type="expression" dxfId="110" priority="53">
      <formula>NOT(ISBLANK(E113))</formula>
    </cfRule>
    <cfRule type="expression" dxfId="109" priority="55">
      <formula>$E$63="Yes"</formula>
    </cfRule>
  </conditionalFormatting>
  <conditionalFormatting sqref="F136:N136">
    <cfRule type="expression" dxfId="108" priority="15">
      <formula>NOT(ISBLANK(E137))</formula>
    </cfRule>
    <cfRule type="expression" dxfId="107" priority="17">
      <formula>$E$63="Yes"</formula>
    </cfRule>
  </conditionalFormatting>
  <conditionalFormatting sqref="F18:P18">
    <cfRule type="expression" dxfId="106" priority="460">
      <formula>NOT(ISBLANK($F$295:$P$296))</formula>
    </cfRule>
  </conditionalFormatting>
  <conditionalFormatting sqref="F21:P21">
    <cfRule type="expression" dxfId="105" priority="132">
      <formula>NOT(ISBLANK($E$22:$P$25))</formula>
    </cfRule>
  </conditionalFormatting>
  <conditionalFormatting sqref="G118:G119">
    <cfRule type="containsText" dxfId="104" priority="4" operator="containsText" text="Select">
      <formula>NOT(ISERROR(SEARCH("Select",G118)))</formula>
    </cfRule>
  </conditionalFormatting>
  <conditionalFormatting sqref="G144 E144:E150">
    <cfRule type="containsText" dxfId="103" priority="629" operator="containsText" text="Select">
      <formula>NOT(ISERROR(SEARCH("Select",E144)))</formula>
    </cfRule>
  </conditionalFormatting>
  <conditionalFormatting sqref="G153">
    <cfRule type="containsText" dxfId="102" priority="597" operator="containsText" text="Select">
      <formula>NOT(ISERROR(SEARCH("Select",G153)))</formula>
    </cfRule>
  </conditionalFormatting>
  <conditionalFormatting sqref="G162">
    <cfRule type="containsText" dxfId="101" priority="428" operator="containsText" text="Select">
      <formula>NOT(ISERROR(SEARCH("Select",G162)))</formula>
    </cfRule>
  </conditionalFormatting>
  <conditionalFormatting sqref="G45:H46">
    <cfRule type="expression" dxfId="100" priority="129">
      <formula>$E$45="Select"</formula>
    </cfRule>
    <cfRule type="containsBlanks" dxfId="99" priority="131">
      <formula>LEN(TRIM(G45))=0</formula>
    </cfRule>
  </conditionalFormatting>
  <conditionalFormatting sqref="G60:H60">
    <cfRule type="expression" dxfId="98" priority="150">
      <formula>E60&lt;&gt;0</formula>
    </cfRule>
  </conditionalFormatting>
  <conditionalFormatting sqref="G70:H71">
    <cfRule type="expression" dxfId="97" priority="59">
      <formula>$E$45="Select"</formula>
    </cfRule>
    <cfRule type="containsBlanks" dxfId="96" priority="61">
      <formula>LEN(TRIM(G70))=0</formula>
    </cfRule>
  </conditionalFormatting>
  <conditionalFormatting sqref="G85:H85">
    <cfRule type="expression" dxfId="95" priority="62">
      <formula>E85&lt;&gt;0</formula>
    </cfRule>
  </conditionalFormatting>
  <conditionalFormatting sqref="G94:H95">
    <cfRule type="expression" dxfId="94" priority="43">
      <formula>$E$45="Select"</formula>
    </cfRule>
    <cfRule type="containsBlanks" dxfId="93" priority="45">
      <formula>LEN(TRIM(G94))=0</formula>
    </cfRule>
  </conditionalFormatting>
  <conditionalFormatting sqref="G109:H109">
    <cfRule type="expression" dxfId="92" priority="46">
      <formula>E109&lt;&gt;0</formula>
    </cfRule>
  </conditionalFormatting>
  <conditionalFormatting sqref="G118:H119">
    <cfRule type="expression" dxfId="91" priority="1">
      <formula>$E$45="Select"</formula>
    </cfRule>
    <cfRule type="containsBlanks" dxfId="90" priority="3">
      <formula>LEN(TRIM(G118))=0</formula>
    </cfRule>
  </conditionalFormatting>
  <conditionalFormatting sqref="G133:H133">
    <cfRule type="expression" dxfId="89" priority="9">
      <formula>E133&lt;&gt;0</formula>
    </cfRule>
  </conditionalFormatting>
  <conditionalFormatting sqref="G162:O162">
    <cfRule type="expression" dxfId="88" priority="425">
      <formula>$E$16="Low Emissions Solution (LES)"</formula>
    </cfRule>
    <cfRule type="expression" dxfId="87" priority="426">
      <formula>NOT(ISBLANK(E163))</formula>
    </cfRule>
    <cfRule type="expression" dxfId="86" priority="427">
      <formula>$E$63="Yes"</formula>
    </cfRule>
  </conditionalFormatting>
  <conditionalFormatting sqref="H191:H192">
    <cfRule type="containsText" dxfId="85" priority="476" operator="containsText" text="OK &lt;12 months from production">
      <formula>NOT(ISERROR(SEARCH("OK &lt;12 months from production",H191)))</formula>
    </cfRule>
    <cfRule type="containsText" dxfId="84" priority="477" operator="containsText" text="Error, outside acceptable range">
      <formula>NOT(ISERROR(SEARCH("Error, outside acceptable range",H191)))</formula>
    </cfRule>
  </conditionalFormatting>
  <conditionalFormatting sqref="H193">
    <cfRule type="containsText" dxfId="83" priority="183" operator="containsText" text="OK &lt;12 months from production">
      <formula>NOT(ISERROR(SEARCH("OK &lt;12 months from production",H193)))</formula>
    </cfRule>
  </conditionalFormatting>
  <conditionalFormatting sqref="H193:H201 H203">
    <cfRule type="containsText" dxfId="82" priority="184" operator="containsText" text="Error, outside acceptable range">
      <formula>NOT(ISERROR(SEARCH("Error, outside acceptable range",H193)))</formula>
    </cfRule>
  </conditionalFormatting>
  <conditionalFormatting sqref="H194">
    <cfRule type="containsText" dxfId="81" priority="182" stopIfTrue="1" operator="containsText" text="OK &lt;12 months from Solution claim">
      <formula>NOT(ISERROR(SEARCH("OK &lt;12 months from Solution claim",H194)))</formula>
    </cfRule>
  </conditionalFormatting>
  <conditionalFormatting sqref="H211:H213">
    <cfRule type="containsText" dxfId="80" priority="203" operator="containsText" text="OK &lt;12 months from production">
      <formula>NOT(ISERROR(SEARCH("OK &lt;12 months from production",H211)))</formula>
    </cfRule>
  </conditionalFormatting>
  <conditionalFormatting sqref="H211:H221 H223">
    <cfRule type="containsText" dxfId="79" priority="204" operator="containsText" text="Error, outside acceptable range">
      <formula>NOT(ISERROR(SEARCH("Error, outside acceptable range",H211)))</formula>
    </cfRule>
  </conditionalFormatting>
  <conditionalFormatting sqref="H214">
    <cfRule type="containsText" dxfId="78" priority="202" stopIfTrue="1" operator="containsText" text="OK &lt;12 months from Solution claim">
      <formula>NOT(ISERROR(SEARCH("OK &lt;12 months from Solution claim",H214)))</formula>
    </cfRule>
  </conditionalFormatting>
  <conditionalFormatting sqref="H230:H232">
    <cfRule type="containsText" dxfId="77" priority="265" operator="containsText" text="OK &lt;12 months from production">
      <formula>NOT(ISERROR(SEARCH("OK &lt;12 months from production",H230)))</formula>
    </cfRule>
  </conditionalFormatting>
  <conditionalFormatting sqref="H230:H240 H242">
    <cfRule type="containsText" dxfId="76" priority="266" operator="containsText" text="Error, outside acceptable range">
      <formula>NOT(ISERROR(SEARCH("Error, outside acceptable range",H230)))</formula>
    </cfRule>
  </conditionalFormatting>
  <conditionalFormatting sqref="H233">
    <cfRule type="containsText" dxfId="75" priority="264" stopIfTrue="1" operator="containsText" text="OK &lt;12 months from Solution claim">
      <formula>NOT(ISERROR(SEARCH("OK &lt;12 months from Solution claim",H233)))</formula>
    </cfRule>
  </conditionalFormatting>
  <conditionalFormatting sqref="H249:H251">
    <cfRule type="containsText" dxfId="74" priority="241" operator="containsText" text="OK &lt;12 months from production">
      <formula>NOT(ISERROR(SEARCH("OK &lt;12 months from production",H249)))</formula>
    </cfRule>
  </conditionalFormatting>
  <conditionalFormatting sqref="H249:H259 H261">
    <cfRule type="containsText" dxfId="73" priority="242" operator="containsText" text="Error, outside acceptable range">
      <formula>NOT(ISERROR(SEARCH("Error, outside acceptable range",H249)))</formula>
    </cfRule>
  </conditionalFormatting>
  <conditionalFormatting sqref="H252">
    <cfRule type="containsText" dxfId="72" priority="240" stopIfTrue="1" operator="containsText" text="OK &lt;12 months from Solution claim">
      <formula>NOT(ISERROR(SEARCH("OK &lt;12 months from Solution claim",H252)))</formula>
    </cfRule>
  </conditionalFormatting>
  <conditionalFormatting sqref="H188:I190">
    <cfRule type="expression" dxfId="71" priority="328">
      <formula>AND($I$16="No",$I$17="No")</formula>
    </cfRule>
  </conditionalFormatting>
  <conditionalFormatting sqref="H208:I210">
    <cfRule type="expression" dxfId="70" priority="7">
      <formula>AND($I$16="No",$I$17="No")</formula>
    </cfRule>
  </conditionalFormatting>
  <conditionalFormatting sqref="H227:I229">
    <cfRule type="expression" dxfId="69" priority="6">
      <formula>AND($I$16="No",$I$17="No")</formula>
    </cfRule>
  </conditionalFormatting>
  <conditionalFormatting sqref="H246:I248">
    <cfRule type="expression" dxfId="68" priority="5">
      <formula>AND($I$16="No",$I$17="No")</formula>
    </cfRule>
  </conditionalFormatting>
  <conditionalFormatting sqref="H196:K196">
    <cfRule type="containsText" dxfId="67" priority="181" operator="containsText" text="OK &lt;12 months from original LETS book">
      <formula>NOT(ISERROR(SEARCH("OK &lt;12 months from original LETS book",H196)))</formula>
    </cfRule>
  </conditionalFormatting>
  <conditionalFormatting sqref="H197:K197">
    <cfRule type="containsText" dxfId="66" priority="180" operator="containsText" text="OK &lt;12 months from LETS generation">
      <formula>NOT(ISERROR(SEARCH("OK &lt;12 months from LETS generation",H197)))</formula>
    </cfRule>
  </conditionalFormatting>
  <conditionalFormatting sqref="H198:K198">
    <cfRule type="containsText" dxfId="65" priority="179" operator="containsText" text="OK &lt;12 months from LSP's LETS claim">
      <formula>NOT(ISERROR(SEARCH("OK &lt;12 months from LSP's LETS claim",H198)))</formula>
    </cfRule>
  </conditionalFormatting>
  <conditionalFormatting sqref="H199:K199">
    <cfRule type="containsText" dxfId="64" priority="178" operator="containsText" text="OK &lt;24 months from Shipper's LETS claim">
      <formula>NOT(ISERROR(SEARCH("OK &lt;24 months from Shipper's LETS claim",H199)))</formula>
    </cfRule>
  </conditionalFormatting>
  <conditionalFormatting sqref="H200:K200">
    <cfRule type="containsText" dxfId="63" priority="177" operator="containsText" text="&lt;24 months from year LETS claimed in">
      <formula>NOT(ISERROR(SEARCH("&lt;24 months from year LETS claimed in",H200)))</formula>
    </cfRule>
  </conditionalFormatting>
  <conditionalFormatting sqref="H201:K201">
    <cfRule type="containsText" dxfId="62" priority="176" operator="containsText" text="&lt;24 months from year Solution profile booked">
      <formula>NOT(ISERROR(SEARCH("&lt;24 months from year Solution profile booked",H201)))</formula>
    </cfRule>
  </conditionalFormatting>
  <conditionalFormatting sqref="H216:K216">
    <cfRule type="containsText" dxfId="61" priority="201" operator="containsText" text="OK &lt;12 months from original LETS book">
      <formula>NOT(ISERROR(SEARCH("OK &lt;12 months from original LETS book",H216)))</formula>
    </cfRule>
  </conditionalFormatting>
  <conditionalFormatting sqref="H217:K217">
    <cfRule type="containsText" dxfId="60" priority="200" operator="containsText" text="OK &lt;12 months from LETS generation">
      <formula>NOT(ISERROR(SEARCH("OK &lt;12 months from LETS generation",H217)))</formula>
    </cfRule>
  </conditionalFormatting>
  <conditionalFormatting sqref="H218:K218">
    <cfRule type="containsText" dxfId="59" priority="199" operator="containsText" text="OK &lt;12 months from LSP's LETS claim">
      <formula>NOT(ISERROR(SEARCH("OK &lt;12 months from LSP's LETS claim",H218)))</formula>
    </cfRule>
  </conditionalFormatting>
  <conditionalFormatting sqref="H219:K219">
    <cfRule type="containsText" dxfId="58" priority="198" operator="containsText" text="OK &lt;24 months from Shipper's LETS claim">
      <formula>NOT(ISERROR(SEARCH("OK &lt;24 months from Shipper's LETS claim",H219)))</formula>
    </cfRule>
  </conditionalFormatting>
  <conditionalFormatting sqref="H220:K220">
    <cfRule type="containsText" dxfId="57" priority="197" operator="containsText" text="&lt;24 months from year LETS claimed in">
      <formula>NOT(ISERROR(SEARCH("&lt;24 months from year LETS claimed in",H220)))</formula>
    </cfRule>
  </conditionalFormatting>
  <conditionalFormatting sqref="H221:K221">
    <cfRule type="containsText" dxfId="56" priority="196" operator="containsText" text="&lt;24 months from year Solution profile booked">
      <formula>NOT(ISERROR(SEARCH("&lt;24 months from year Solution profile booked",H221)))</formula>
    </cfRule>
  </conditionalFormatting>
  <conditionalFormatting sqref="H235:K235">
    <cfRule type="containsText" dxfId="55" priority="263" operator="containsText" text="OK &lt;12 months from original LETS book">
      <formula>NOT(ISERROR(SEARCH("OK &lt;12 months from original LETS book",H235)))</formula>
    </cfRule>
  </conditionalFormatting>
  <conditionalFormatting sqref="H236:K236">
    <cfRule type="containsText" dxfId="54" priority="262" operator="containsText" text="OK &lt;12 months from LETS generation">
      <formula>NOT(ISERROR(SEARCH("OK &lt;12 months from LETS generation",H236)))</formula>
    </cfRule>
  </conditionalFormatting>
  <conditionalFormatting sqref="H237:K237">
    <cfRule type="containsText" dxfId="53" priority="261" operator="containsText" text="OK &lt;12 months from LSP's LETS claim">
      <formula>NOT(ISERROR(SEARCH("OK &lt;12 months from LSP's LETS claim",H237)))</formula>
    </cfRule>
  </conditionalFormatting>
  <conditionalFormatting sqref="H238:K238">
    <cfRule type="containsText" dxfId="52" priority="260" operator="containsText" text="OK &lt;24 months from Shipper's LETS claim">
      <formula>NOT(ISERROR(SEARCH("OK &lt;24 months from Shipper's LETS claim",H238)))</formula>
    </cfRule>
  </conditionalFormatting>
  <conditionalFormatting sqref="H239:K239">
    <cfRule type="containsText" dxfId="51" priority="259" operator="containsText" text="&lt;24 months from year LETS claimed in">
      <formula>NOT(ISERROR(SEARCH("&lt;24 months from year LETS claimed in",H239)))</formula>
    </cfRule>
  </conditionalFormatting>
  <conditionalFormatting sqref="H240:K240">
    <cfRule type="containsText" dxfId="50" priority="258" operator="containsText" text="&lt;24 months from year Solution profile booked">
      <formula>NOT(ISERROR(SEARCH("&lt;24 months from year Solution profile booked",H240)))</formula>
    </cfRule>
  </conditionalFormatting>
  <conditionalFormatting sqref="H254:K254">
    <cfRule type="containsText" dxfId="49" priority="239" operator="containsText" text="OK &lt;12 months from original LETS book">
      <formula>NOT(ISERROR(SEARCH("OK &lt;12 months from original LETS book",H254)))</formula>
    </cfRule>
  </conditionalFormatting>
  <conditionalFormatting sqref="H255:K255">
    <cfRule type="containsText" dxfId="48" priority="238" operator="containsText" text="OK &lt;12 months from LETS generation">
      <formula>NOT(ISERROR(SEARCH("OK &lt;12 months from LETS generation",H255)))</formula>
    </cfRule>
  </conditionalFormatting>
  <conditionalFormatting sqref="H256:K256">
    <cfRule type="containsText" dxfId="47" priority="237" operator="containsText" text="OK &lt;12 months from LSP's LETS claim">
      <formula>NOT(ISERROR(SEARCH("OK &lt;12 months from LSP's LETS claim",H256)))</formula>
    </cfRule>
  </conditionalFormatting>
  <conditionalFormatting sqref="H257:K257">
    <cfRule type="containsText" dxfId="46" priority="236" operator="containsText" text="OK &lt;24 months from Shipper's LETS claim">
      <formula>NOT(ISERROR(SEARCH("OK &lt;24 months from Shipper's LETS claim",H257)))</formula>
    </cfRule>
  </conditionalFormatting>
  <conditionalFormatting sqref="H258:K258">
    <cfRule type="containsText" dxfId="45" priority="235" operator="containsText" text="&lt;24 months from year LETS claimed in">
      <formula>NOT(ISERROR(SEARCH("&lt;24 months from year LETS claimed in",H258)))</formula>
    </cfRule>
  </conditionalFormatting>
  <conditionalFormatting sqref="H259:K259">
    <cfRule type="containsText" dxfId="44" priority="234" operator="containsText" text="&lt;24 months from year Solution profile booked">
      <formula>NOT(ISERROR(SEARCH("&lt;24 months from year Solution profile booked",H259)))</formula>
    </cfRule>
  </conditionalFormatting>
  <conditionalFormatting sqref="H195:L195">
    <cfRule type="containsText" dxfId="43" priority="173" operator="containsText" text="OK &lt;12 months from original LETS claim">
      <formula>NOT(ISERROR(SEARCH("OK &lt;12 months from original LETS claim",H195)))</formula>
    </cfRule>
  </conditionalFormatting>
  <conditionalFormatting sqref="H198:L203">
    <cfRule type="expression" dxfId="42" priority="172">
      <formula>$I$186="Carrier"</formula>
    </cfRule>
  </conditionalFormatting>
  <conditionalFormatting sqref="H203:L203">
    <cfRule type="containsText" dxfId="41" priority="174" operator="containsText" text="&lt;12 months from LETS profile booked">
      <formula>NOT(ISERROR(SEARCH("&lt;12 months from LETS profile booked",H203)))</formula>
    </cfRule>
  </conditionalFormatting>
  <conditionalFormatting sqref="H215:L215">
    <cfRule type="containsText" dxfId="40" priority="193" operator="containsText" text="OK &lt;12 months from original LETS claim">
      <formula>NOT(ISERROR(SEARCH("OK &lt;12 months from original LETS claim",H215)))</formula>
    </cfRule>
  </conditionalFormatting>
  <conditionalFormatting sqref="H218:L223">
    <cfRule type="expression" dxfId="39" priority="192">
      <formula>$I$186="Carrier"</formula>
    </cfRule>
  </conditionalFormatting>
  <conditionalFormatting sqref="H223:L223">
    <cfRule type="containsText" dxfId="38" priority="194" operator="containsText" text="&lt;12 months from LETS profile booked">
      <formula>NOT(ISERROR(SEARCH("&lt;12 months from LETS profile booked",H223)))</formula>
    </cfRule>
  </conditionalFormatting>
  <conditionalFormatting sqref="H230:L231">
    <cfRule type="expression" dxfId="37" priority="254">
      <formula>$I$186="Carrier"</formula>
    </cfRule>
  </conditionalFormatting>
  <conditionalFormatting sqref="H234:L234">
    <cfRule type="containsText" dxfId="36" priority="255" operator="containsText" text="OK &lt;12 months from original LETS claim">
      <formula>NOT(ISERROR(SEARCH("OK &lt;12 months from original LETS claim",H234)))</formula>
    </cfRule>
  </conditionalFormatting>
  <conditionalFormatting sqref="H242:L242">
    <cfRule type="containsText" dxfId="35" priority="256" operator="containsText" text="&lt;12 months from LETS profile booked">
      <formula>NOT(ISERROR(SEARCH("&lt;12 months from LETS profile booked",H242)))</formula>
    </cfRule>
  </conditionalFormatting>
  <conditionalFormatting sqref="H249:L250">
    <cfRule type="expression" dxfId="34" priority="230">
      <formula>$I$186="Carrier"</formula>
    </cfRule>
  </conditionalFormatting>
  <conditionalFormatting sqref="H253:L253">
    <cfRule type="containsText" dxfId="33" priority="231" operator="containsText" text="OK &lt;12 months from original LETS claim">
      <formula>NOT(ISERROR(SEARCH("OK &lt;12 months from original LETS claim",H253)))</formula>
    </cfRule>
  </conditionalFormatting>
  <conditionalFormatting sqref="H261:L261">
    <cfRule type="containsText" dxfId="32" priority="232" operator="containsText" text="&lt;12 months from LETS profile booked">
      <formula>NOT(ISERROR(SEARCH("&lt;12 months from LETS profile booked",H261)))</formula>
    </cfRule>
  </conditionalFormatting>
  <conditionalFormatting sqref="I16:I17">
    <cfRule type="containsText" dxfId="31" priority="126" operator="containsText" text="Select">
      <formula>NOT(ISERROR(SEARCH("Select",I16)))</formula>
    </cfRule>
  </conditionalFormatting>
  <conditionalFormatting sqref="I118:I119 E120:N120 E121 G121 E122:N123 E125:N125 E126 G126">
    <cfRule type="containsText" dxfId="30" priority="23" operator="containsText" text="Select">
      <formula>NOT(ISERROR(SEARCH("Select",E118)))</formula>
    </cfRule>
  </conditionalFormatting>
  <conditionalFormatting sqref="L190:N190">
    <cfRule type="containsText" dxfId="29" priority="586" operator="containsText" text="OK &lt;24 months from Booking">
      <formula>NOT(ISERROR(SEARCH("OK &lt;24 months from Booking",L190)))</formula>
    </cfRule>
    <cfRule type="containsText" dxfId="28" priority="587" operator="containsText" text="12 months from TA">
      <formula>NOT(ISERROR(SEARCH("12 months from TA",L190)))</formula>
    </cfRule>
  </conditionalFormatting>
  <conditionalFormatting sqref="L210:N210">
    <cfRule type="containsText" dxfId="27" priority="401" operator="containsText" text="OK &lt;24 months from Booking">
      <formula>NOT(ISERROR(SEARCH("OK &lt;24 months from Booking",L210)))</formula>
    </cfRule>
    <cfRule type="containsText" dxfId="26" priority="402" operator="containsText" text="12 months from TA">
      <formula>NOT(ISERROR(SEARCH("12 months from TA",L210)))</formula>
    </cfRule>
  </conditionalFormatting>
  <conditionalFormatting sqref="L229:N229">
    <cfRule type="containsText" dxfId="25" priority="381" operator="containsText" text="OK &lt;24 months from Booking">
      <formula>NOT(ISERROR(SEARCH("OK &lt;24 months from Booking",L229)))</formula>
    </cfRule>
    <cfRule type="containsText" dxfId="24" priority="382" operator="containsText" text="12 months from TA">
      <formula>NOT(ISERROR(SEARCH("12 months from TA",L229)))</formula>
    </cfRule>
  </conditionalFormatting>
  <conditionalFormatting sqref="L248:N248">
    <cfRule type="containsText" dxfId="23" priority="361" operator="containsText" text="OK &lt;24 months from Booking">
      <formula>NOT(ISERROR(SEARCH("OK &lt;24 months from Booking",L248)))</formula>
    </cfRule>
    <cfRule type="containsText" dxfId="22" priority="362" operator="containsText" text="12 months from TA">
      <formula>NOT(ISERROR(SEARCH("12 months from TA",L248)))</formula>
    </cfRule>
  </conditionalFormatting>
  <conditionalFormatting sqref="M191:M193">
    <cfRule type="expression" dxfId="21" priority="462">
      <formula>$I$186="Logistics Services Provider (LSP)"</formula>
    </cfRule>
  </conditionalFormatting>
  <conditionalFormatting sqref="M191:M198">
    <cfRule type="expression" dxfId="20" priority="464">
      <formula>$I$186="Shipper"</formula>
    </cfRule>
  </conditionalFormatting>
  <conditionalFormatting sqref="M193:M202">
    <cfRule type="expression" dxfId="19" priority="388">
      <formula>$I$186="Solution Provider"</formula>
    </cfRule>
  </conditionalFormatting>
  <conditionalFormatting sqref="M190:N190">
    <cfRule type="expression" dxfId="18" priority="404">
      <formula>OR(I186="Shipper",I186="Logistics Services Provider (LSP)",I186="SolutionProvider")</formula>
    </cfRule>
  </conditionalFormatting>
  <conditionalFormatting sqref="M210:N210">
    <cfRule type="expression" dxfId="17" priority="384">
      <formula>OR(I206="Shipper",I206="Logistics Services Provider (LSP)",I206="SolutionProvider")</formula>
    </cfRule>
  </conditionalFormatting>
  <conditionalFormatting sqref="M229:N229">
    <cfRule type="expression" dxfId="16" priority="364">
      <formula>OR(I225="Shipper",I225="Logistics Services Provider (LSP)",I225="SolutionProvider")</formula>
    </cfRule>
  </conditionalFormatting>
  <conditionalFormatting sqref="M248:N248">
    <cfRule type="expression" dxfId="15" priority="344">
      <formula>OR(I244="Shipper",I244="Logistics Services Provider (LSP)",I244="SolutionProvider")</formula>
    </cfRule>
  </conditionalFormatting>
  <conditionalFormatting sqref="O186 S186">
    <cfRule type="cellIs" dxfId="14" priority="613" operator="equal">
      <formula>"Error"</formula>
    </cfRule>
  </conditionalFormatting>
  <conditionalFormatting sqref="O206 S206">
    <cfRule type="cellIs" dxfId="13" priority="403" operator="equal">
      <formula>"Error"</formula>
    </cfRule>
  </conditionalFormatting>
  <conditionalFormatting sqref="O225 S225">
    <cfRule type="cellIs" dxfId="12" priority="383" operator="equal">
      <formula>"Error"</formula>
    </cfRule>
  </conditionalFormatting>
  <conditionalFormatting sqref="O244 S244">
    <cfRule type="cellIs" dxfId="11" priority="363" operator="equal">
      <formula>"Error"</formula>
    </cfRule>
  </conditionalFormatting>
  <conditionalFormatting sqref="S297">
    <cfRule type="cellIs" dxfId="10" priority="635" operator="equal">
      <formula>"Error"</formula>
    </cfRule>
  </conditionalFormatting>
  <conditionalFormatting sqref="S313">
    <cfRule type="cellIs" dxfId="9" priority="458" operator="equal">
      <formula>"Error"</formula>
    </cfRule>
  </conditionalFormatting>
  <conditionalFormatting sqref="S316 S318 S320 S322 S324 S326 S328 S330 S332 S334">
    <cfRule type="cellIs" dxfId="8" priority="456" operator="equal">
      <formula>"Error"</formula>
    </cfRule>
  </conditionalFormatting>
  <conditionalFormatting sqref="S337 S339 S341 S343 S345 S347 S349 S351 S353 S355">
    <cfRule type="cellIs" dxfId="7" priority="454" operator="equal">
      <formula>"Error"</formula>
    </cfRule>
  </conditionalFormatting>
  <conditionalFormatting sqref="S358 S360 S362 S364 S366 S368 S370 S372 S374 S376">
    <cfRule type="cellIs" dxfId="6" priority="452" operator="equal">
      <formula>"Error"</formula>
    </cfRule>
  </conditionalFormatting>
  <conditionalFormatting sqref="S379 S381 S383 S385 S387 S389 S391 S393 S395 S397">
    <cfRule type="cellIs" dxfId="5" priority="450" operator="equal">
      <formula>"Error"</formula>
    </cfRule>
  </conditionalFormatting>
  <conditionalFormatting sqref="S400 S402 S404 S406 S408 S410 S412 S414 S416 S418">
    <cfRule type="cellIs" dxfId="4" priority="448" operator="equal">
      <formula>"Error"</formula>
    </cfRule>
  </conditionalFormatting>
  <conditionalFormatting sqref="S421 S423 S425 S427 S429 S431 S433 S435 S437 S439">
    <cfRule type="cellIs" dxfId="3" priority="446" operator="equal">
      <formula>"Error"</formula>
    </cfRule>
  </conditionalFormatting>
  <conditionalFormatting sqref="S442 S444 S446 S448 S450 S452 S454 S456 S458 S460">
    <cfRule type="cellIs" dxfId="2" priority="444" operator="equal">
      <formula>"Error"</formula>
    </cfRule>
  </conditionalFormatting>
  <conditionalFormatting sqref="S463 S465 S467 S469 S471 S473 S475 S477 S479 S481">
    <cfRule type="cellIs" dxfId="1" priority="442" operator="equal">
      <formula>"Error"</formula>
    </cfRule>
  </conditionalFormatting>
  <conditionalFormatting sqref="S484 S486 S488 S490 S492 S494 S496 S498 S500 S502">
    <cfRule type="cellIs" dxfId="0" priority="440" operator="equal">
      <formula>"Error"</formula>
    </cfRule>
  </conditionalFormatting>
  <dataValidations count="10">
    <dataValidation type="list" allowBlank="1" showInputMessage="1" showErrorMessage="1" sqref="D4 E13:N13" xr:uid="{DEFA00F3-BEB7-441B-A791-F75924469CAE}">
      <formula1>MBM_Entity</formula1>
    </dataValidation>
    <dataValidation type="list" allowBlank="1" showInputMessage="1" showErrorMessage="1" sqref="A295 A502 E34:P34 A297 A463 A465 A467 A469 A471 A473 A475 A477 A479 A481 A299 A301 A303 A305 A307 A309 A311 A313 A316 A318 A320 A322 A324 A326 A328 A330 A332 A334 A337 A339 A341 A343 A345 A347 A349 A351 A353 A355 A358 A360 A362 A364 A366 A368 A370 A372 A374 A376 A379 A381 A383 A385 A387 A389 A391 A393 A395 A397 A400 A402 A404 A406 A408 A410 A412 A414 A416 A418 A421 A423 A425 A427 A429 A431 A433 A435 A437 A439 A442 A444 A446 A448 A450 A452 A454 A456 A458 A460 A484 A486 A488 A490 A492 A494 A496 A498 A500 E19:N20" xr:uid="{076366B9-E88B-4934-96BF-03EFFC106F0E}">
      <formula1>BC_Nature</formula1>
    </dataValidation>
    <dataValidation type="list" allowBlank="1" showInputMessage="1" showErrorMessage="1" sqref="E18 E63 E162 D2:D3 E21 E88 E112 E136" xr:uid="{B7B4481B-1D04-4FDB-88A5-B37535932F14}">
      <formula1>MBM_Yes_No</formula1>
    </dataValidation>
    <dataValidation type="list" allowBlank="1" showInputMessage="1" showErrorMessage="1" sqref="E45:F45 E70:F70 E94:F94 E118:F118" xr:uid="{BAB24323-A4BF-42C3-989A-C66AD3DDF36A}">
      <formula1>Parameter</formula1>
    </dataValidation>
    <dataValidation type="list" allowBlank="1" showInputMessage="1" showErrorMessage="1" sqref="E53:E55 E78:E80 E102:E104 E126 E128" xr:uid="{278660D6-E07A-41E0-A868-C865F419E320}">
      <formula1>Doc_Type</formula1>
    </dataValidation>
    <dataValidation type="list" allowBlank="1" showInputMessage="1" showErrorMessage="1" sqref="E169:F169" xr:uid="{0DBD99A3-299C-4A2F-B4E9-4D9F9BA14461}">
      <formula1>LETS_Gen</formula1>
    </dataValidation>
    <dataValidation type="list" allowBlank="1" showInputMessage="1" showErrorMessage="1" sqref="E171:F171" xr:uid="{0061CB29-CBB4-4454-BD34-2660B006B991}">
      <formula1>Direct_LETS</formula1>
    </dataValidation>
    <dataValidation type="list" allowBlank="1" showInputMessage="1" showErrorMessage="1" sqref="E173:G173 E181:G181" xr:uid="{8E687120-9F08-4A3D-BA4F-8A7661B6A351}">
      <formula1>LETS_owner</formula1>
    </dataValidation>
    <dataValidation type="list" allowBlank="1" showInputMessage="1" showErrorMessage="1" sqref="I16" xr:uid="{C7684A2E-6786-4D97-BD68-EDA1DF3961F4}">
      <formula1>Yes_No</formula1>
    </dataValidation>
    <dataValidation type="list" allowBlank="1" showInputMessage="1" showErrorMessage="1" sqref="I17:P17" xr:uid="{8DA4FBFE-AD12-4C16-B976-936469DFCEF9}">
      <formula1>Yes_No_NotProv</formula1>
    </dataValidation>
  </dataValidations>
  <pageMargins left="0.39370078740157483" right="0.39370078740157483" top="0.39370078740157483" bottom="0.74803149606299213" header="0.31496062992125984" footer="0.31496062992125984"/>
  <pageSetup paperSize="9" scale="63" fitToHeight="100" orientation="portrait" r:id="rId1"/>
  <headerFooter>
    <oddFooter>&amp;LPage &amp;P of &amp;N
&amp;F/ &amp;A&amp;RPrinted: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703A-BEFE-48FA-8486-52481F09CA1F}">
  <sheetPr>
    <tabColor rgb="FFFFFF00"/>
  </sheetPr>
  <dimension ref="A1:G138"/>
  <sheetViews>
    <sheetView topLeftCell="A97" workbookViewId="0">
      <selection activeCell="A120" sqref="A120:A124"/>
    </sheetView>
  </sheetViews>
  <sheetFormatPr defaultRowHeight="14.45"/>
  <cols>
    <col min="1" max="1" width="73.140625" style="1" customWidth="1"/>
    <col min="2" max="2" width="11.28515625" style="3" bestFit="1" customWidth="1"/>
    <col min="3" max="3" width="9.140625" style="3"/>
  </cols>
  <sheetData>
    <row r="1" spans="1:5">
      <c r="A1" s="11" t="s">
        <v>402</v>
      </c>
    </row>
    <row r="2" spans="1:5">
      <c r="A2" s="11" t="s">
        <v>403</v>
      </c>
      <c r="B2" s="45" t="s">
        <v>404</v>
      </c>
      <c r="E2" s="66" t="s">
        <v>405</v>
      </c>
    </row>
    <row r="4" spans="1:5">
      <c r="A4" s="46" t="s">
        <v>406</v>
      </c>
    </row>
    <row r="5" spans="1:5">
      <c r="A5" s="47" t="s">
        <v>95</v>
      </c>
    </row>
    <row r="6" spans="1:5">
      <c r="A6" s="48" t="s">
        <v>407</v>
      </c>
    </row>
    <row r="7" spans="1:5">
      <c r="A7" s="48" t="s">
        <v>408</v>
      </c>
    </row>
    <row r="8" spans="1:5">
      <c r="A8" s="48" t="s">
        <v>409</v>
      </c>
    </row>
    <row r="9" spans="1:5">
      <c r="A9" s="48" t="s">
        <v>410</v>
      </c>
    </row>
    <row r="10" spans="1:5">
      <c r="A10" s="49" t="s">
        <v>411</v>
      </c>
    </row>
    <row r="12" spans="1:5">
      <c r="A12" s="77" t="s">
        <v>412</v>
      </c>
    </row>
    <row r="13" spans="1:5">
      <c r="A13" s="47" t="s">
        <v>95</v>
      </c>
    </row>
    <row r="14" spans="1:5">
      <c r="A14" s="48" t="s">
        <v>413</v>
      </c>
    </row>
    <row r="15" spans="1:5">
      <c r="A15" s="49" t="s">
        <v>414</v>
      </c>
    </row>
    <row r="17" spans="1:4">
      <c r="A17" s="46" t="s">
        <v>415</v>
      </c>
    </row>
    <row r="18" spans="1:4">
      <c r="A18" s="47" t="s">
        <v>95</v>
      </c>
    </row>
    <row r="19" spans="1:4">
      <c r="A19" s="48" t="s">
        <v>416</v>
      </c>
    </row>
    <row r="20" spans="1:4">
      <c r="A20" s="48" t="s">
        <v>417</v>
      </c>
    </row>
    <row r="21" spans="1:4">
      <c r="A21" s="48" t="s">
        <v>418</v>
      </c>
    </row>
    <row r="22" spans="1:4">
      <c r="A22" s="48" t="s">
        <v>419</v>
      </c>
    </row>
    <row r="23" spans="1:4">
      <c r="A23" s="48" t="s">
        <v>420</v>
      </c>
    </row>
    <row r="24" spans="1:4">
      <c r="A24" s="49" t="s">
        <v>421</v>
      </c>
    </row>
    <row r="26" spans="1:4">
      <c r="A26" s="46" t="s">
        <v>422</v>
      </c>
    </row>
    <row r="27" spans="1:4">
      <c r="A27" s="47" t="s">
        <v>95</v>
      </c>
    </row>
    <row r="28" spans="1:4">
      <c r="A28" s="48" t="s">
        <v>423</v>
      </c>
      <c r="B28" s="3" t="s">
        <v>424</v>
      </c>
    </row>
    <row r="29" spans="1:4">
      <c r="A29" s="48" t="s">
        <v>425</v>
      </c>
      <c r="B29" s="3" t="s">
        <v>424</v>
      </c>
    </row>
    <row r="30" spans="1:4">
      <c r="A30" s="48" t="s">
        <v>426</v>
      </c>
      <c r="B30" s="3" t="s">
        <v>427</v>
      </c>
      <c r="C30" s="43"/>
      <c r="D30" s="44"/>
    </row>
    <row r="31" spans="1:4">
      <c r="A31" s="48" t="s">
        <v>428</v>
      </c>
      <c r="B31" s="3" t="s">
        <v>427</v>
      </c>
      <c r="C31" s="43"/>
      <c r="D31" s="44"/>
    </row>
    <row r="32" spans="1:4">
      <c r="A32" s="49" t="s">
        <v>429</v>
      </c>
      <c r="B32" s="3" t="s">
        <v>427</v>
      </c>
      <c r="C32" s="43"/>
      <c r="D32" s="44"/>
    </row>
    <row r="34" spans="1:3">
      <c r="A34" s="46" t="s">
        <v>430</v>
      </c>
    </row>
    <row r="35" spans="1:3">
      <c r="A35" s="47" t="s">
        <v>95</v>
      </c>
    </row>
    <row r="36" spans="1:3">
      <c r="A36" s="50" t="s">
        <v>431</v>
      </c>
    </row>
    <row r="37" spans="1:3">
      <c r="A37" s="48" t="s">
        <v>432</v>
      </c>
    </row>
    <row r="38" spans="1:3">
      <c r="A38" s="48" t="s">
        <v>433</v>
      </c>
    </row>
    <row r="39" spans="1:3">
      <c r="A39" s="49" t="s">
        <v>434</v>
      </c>
    </row>
    <row r="41" spans="1:3">
      <c r="A41" s="46" t="s">
        <v>130</v>
      </c>
    </row>
    <row r="42" spans="1:3">
      <c r="A42" s="64" t="s">
        <v>95</v>
      </c>
    </row>
    <row r="43" spans="1:3">
      <c r="A43" s="48" t="s">
        <v>435</v>
      </c>
    </row>
    <row r="44" spans="1:3">
      <c r="A44" s="48" t="s">
        <v>436</v>
      </c>
    </row>
    <row r="45" spans="1:3">
      <c r="A45" s="49" t="s">
        <v>437</v>
      </c>
    </row>
    <row r="47" spans="1:3" ht="14.65" thickBot="1">
      <c r="A47" s="10" t="s">
        <v>438</v>
      </c>
    </row>
    <row r="48" spans="1:3">
      <c r="A48" s="40" t="s">
        <v>95</v>
      </c>
      <c r="C48" s="51"/>
    </row>
    <row r="49" spans="1:7">
      <c r="A49" s="41" t="str">
        <f>IF(ISBLANK('C. Report - TS or HS'!E6),"---",'C. Report - TS or HS'!E6)</f>
        <v>---</v>
      </c>
    </row>
    <row r="50" spans="1:7">
      <c r="A50" s="41" t="str">
        <f>IF(ISBLANK('C. Report - TS or HS'!E7),"---",'C. Report - TS or HS'!E7)</f>
        <v>---</v>
      </c>
      <c r="C50" s="51"/>
    </row>
    <row r="51" spans="1:7">
      <c r="A51" s="41" t="str">
        <f>IF(ISBLANK('C. Report - TS or HS'!E8),"---",'C. Report - TS or HS'!E8)</f>
        <v>---</v>
      </c>
    </row>
    <row r="52" spans="1:7">
      <c r="A52" s="41" t="str">
        <f>IF(ISBLANK('C. Report - TS or HS'!E9),"---",'C. Report - TS or HS'!E9)</f>
        <v>---</v>
      </c>
    </row>
    <row r="53" spans="1:7">
      <c r="A53" s="41" t="str">
        <f>IF(ISBLANK('C. Report - TS or HS'!E10),"---",'C. Report - TS or HS'!E10)</f>
        <v>---</v>
      </c>
    </row>
    <row r="54" spans="1:7">
      <c r="A54" s="41" t="str">
        <f>IF(ISBLANK('C. Report - TS or HS'!E11),"---",'C. Report - TS or HS'!E11)</f>
        <v>---</v>
      </c>
    </row>
    <row r="55" spans="1:7">
      <c r="A55" s="41" t="str">
        <f>IF(ISBLANK('C. Report - TS or HS'!E12),"---",'C. Report - TS or HS'!E12)</f>
        <v>---</v>
      </c>
    </row>
    <row r="56" spans="1:7" ht="14.65" thickBot="1">
      <c r="A56" s="42" t="str">
        <f>IF(ISBLANK('C. Report - TS or HS'!E13),"---",'C. Report - TS or HS'!E13)</f>
        <v>---</v>
      </c>
    </row>
    <row r="58" spans="1:7">
      <c r="A58" s="10" t="s">
        <v>439</v>
      </c>
    </row>
    <row r="59" spans="1:7">
      <c r="A59" s="33" t="s">
        <v>95</v>
      </c>
      <c r="B59" s="54"/>
      <c r="G59" s="55"/>
    </row>
    <row r="60" spans="1:7">
      <c r="A60" s="34" t="s">
        <v>440</v>
      </c>
      <c r="B60" s="54"/>
      <c r="G60" s="53"/>
    </row>
    <row r="61" spans="1:7">
      <c r="A61" s="34" t="s">
        <v>441</v>
      </c>
      <c r="B61" s="54"/>
      <c r="G61" s="53"/>
    </row>
    <row r="62" spans="1:7">
      <c r="A62" s="34" t="s">
        <v>442</v>
      </c>
      <c r="B62" s="54" t="s">
        <v>443</v>
      </c>
      <c r="G62" s="53"/>
    </row>
    <row r="63" spans="1:7">
      <c r="A63" s="34" t="s">
        <v>444</v>
      </c>
      <c r="B63" s="54" t="s">
        <v>445</v>
      </c>
      <c r="G63" s="53"/>
    </row>
    <row r="64" spans="1:7">
      <c r="A64" s="34" t="s">
        <v>446</v>
      </c>
      <c r="B64" s="54"/>
      <c r="G64" s="53"/>
    </row>
    <row r="65" spans="1:7">
      <c r="A65" s="34" t="s">
        <v>447</v>
      </c>
      <c r="B65" s="54" t="s">
        <v>448</v>
      </c>
      <c r="G65" s="53"/>
    </row>
    <row r="66" spans="1:7">
      <c r="A66" s="34" t="s">
        <v>449</v>
      </c>
      <c r="B66" s="54"/>
      <c r="G66" s="53"/>
    </row>
    <row r="67" spans="1:7">
      <c r="A67" s="34" t="s">
        <v>450</v>
      </c>
      <c r="B67" s="54"/>
      <c r="G67" s="53"/>
    </row>
    <row r="68" spans="1:7">
      <c r="A68" s="34" t="s">
        <v>451</v>
      </c>
      <c r="B68" s="54"/>
      <c r="G68" s="53"/>
    </row>
    <row r="69" spans="1:7">
      <c r="A69" s="34" t="s">
        <v>452</v>
      </c>
      <c r="B69" s="54" t="s">
        <v>453</v>
      </c>
      <c r="G69" s="53"/>
    </row>
    <row r="70" spans="1:7">
      <c r="A70" s="34" t="s">
        <v>454</v>
      </c>
      <c r="B70" s="54" t="s">
        <v>455</v>
      </c>
      <c r="G70" s="53"/>
    </row>
    <row r="71" spans="1:7">
      <c r="A71" s="34" t="s">
        <v>456</v>
      </c>
      <c r="B71" s="54" t="s">
        <v>457</v>
      </c>
      <c r="G71" s="53"/>
    </row>
    <row r="72" spans="1:7">
      <c r="A72" s="34" t="s">
        <v>458</v>
      </c>
      <c r="B72" s="54" t="s">
        <v>459</v>
      </c>
      <c r="G72" s="53"/>
    </row>
    <row r="73" spans="1:7">
      <c r="A73" s="56" t="s">
        <v>460</v>
      </c>
      <c r="B73" s="54" t="s">
        <v>461</v>
      </c>
      <c r="G73" s="53"/>
    </row>
    <row r="74" spans="1:7">
      <c r="A74" s="56" t="s">
        <v>462</v>
      </c>
      <c r="B74" s="54" t="s">
        <v>463</v>
      </c>
      <c r="G74" s="53"/>
    </row>
    <row r="75" spans="1:7">
      <c r="A75" s="56" t="s">
        <v>464</v>
      </c>
      <c r="B75" s="54"/>
      <c r="G75" s="53"/>
    </row>
    <row r="76" spans="1:7">
      <c r="A76" s="56" t="s">
        <v>465</v>
      </c>
      <c r="B76" s="54" t="s">
        <v>466</v>
      </c>
      <c r="G76" s="53"/>
    </row>
    <row r="77" spans="1:7">
      <c r="A77" s="56" t="s">
        <v>467</v>
      </c>
      <c r="B77" s="54"/>
      <c r="G77" s="53"/>
    </row>
    <row r="78" spans="1:7">
      <c r="A78" s="56" t="s">
        <v>468</v>
      </c>
      <c r="B78" s="54"/>
      <c r="G78" s="53"/>
    </row>
    <row r="79" spans="1:7">
      <c r="A79" s="56" t="s">
        <v>469</v>
      </c>
      <c r="B79" s="54"/>
      <c r="G79" s="53"/>
    </row>
    <row r="80" spans="1:7">
      <c r="A80" s="56" t="s">
        <v>470</v>
      </c>
      <c r="B80" s="54"/>
      <c r="G80" s="53"/>
    </row>
    <row r="81" spans="1:7">
      <c r="A81" s="56" t="s">
        <v>471</v>
      </c>
      <c r="B81" s="54"/>
      <c r="G81" s="53"/>
    </row>
    <row r="82" spans="1:7">
      <c r="A82" s="56" t="s">
        <v>472</v>
      </c>
      <c r="B82" s="54"/>
      <c r="G82" s="53"/>
    </row>
    <row r="83" spans="1:7">
      <c r="A83" s="56" t="s">
        <v>473</v>
      </c>
      <c r="B83" s="54"/>
      <c r="G83" s="53"/>
    </row>
    <row r="84" spans="1:7">
      <c r="A84" s="57" t="s">
        <v>474</v>
      </c>
      <c r="B84" s="54"/>
      <c r="G84" s="53"/>
    </row>
    <row r="85" spans="1:7">
      <c r="A85" s="7" t="s">
        <v>475</v>
      </c>
      <c r="B85" s="54"/>
      <c r="G85" s="54"/>
    </row>
    <row r="87" spans="1:7" ht="14.65" thickBot="1">
      <c r="A87" s="10" t="s">
        <v>476</v>
      </c>
    </row>
    <row r="88" spans="1:7">
      <c r="A88" s="40" t="s">
        <v>95</v>
      </c>
    </row>
    <row r="89" spans="1:7">
      <c r="A89" s="52" t="s">
        <v>168</v>
      </c>
    </row>
    <row r="90" spans="1:7">
      <c r="A90" s="41" t="s">
        <v>477</v>
      </c>
    </row>
    <row r="91" spans="1:7">
      <c r="A91" s="41" t="s">
        <v>478</v>
      </c>
    </row>
    <row r="92" spans="1:7">
      <c r="A92" s="41" t="s">
        <v>479</v>
      </c>
    </row>
    <row r="93" spans="1:7">
      <c r="A93" s="41" t="s">
        <v>480</v>
      </c>
    </row>
    <row r="94" spans="1:7">
      <c r="A94" s="41" t="s">
        <v>481</v>
      </c>
    </row>
    <row r="95" spans="1:7">
      <c r="A95" s="41" t="s">
        <v>482</v>
      </c>
    </row>
    <row r="96" spans="1:7">
      <c r="A96" s="41" t="s">
        <v>483</v>
      </c>
    </row>
    <row r="97" spans="1:3" ht="14.65" thickBot="1">
      <c r="A97" s="42" t="s">
        <v>484</v>
      </c>
    </row>
    <row r="99" spans="1:3">
      <c r="A99" s="46" t="s">
        <v>485</v>
      </c>
      <c r="B99" s="6" t="s">
        <v>486</v>
      </c>
    </row>
    <row r="100" spans="1:3">
      <c r="A100" s="47" t="s">
        <v>95</v>
      </c>
    </row>
    <row r="101" spans="1:3" ht="16.350000000000001">
      <c r="A101" s="48" t="s">
        <v>487</v>
      </c>
      <c r="B101" s="39" t="s">
        <v>488</v>
      </c>
    </row>
    <row r="102" spans="1:3">
      <c r="A102" s="48" t="s">
        <v>489</v>
      </c>
      <c r="B102" s="39" t="s">
        <v>488</v>
      </c>
    </row>
    <row r="103" spans="1:3">
      <c r="A103" s="48" t="s">
        <v>490</v>
      </c>
      <c r="B103" s="39" t="s">
        <v>491</v>
      </c>
      <c r="C103" s="36"/>
    </row>
    <row r="104" spans="1:3">
      <c r="A104" s="48" t="s">
        <v>492</v>
      </c>
      <c r="C104" s="37"/>
    </row>
    <row r="105" spans="1:3">
      <c r="A105" s="48" t="s">
        <v>493</v>
      </c>
      <c r="C105" s="37"/>
    </row>
    <row r="106" spans="1:3">
      <c r="A106" s="48" t="s">
        <v>494</v>
      </c>
      <c r="C106" s="37"/>
    </row>
    <row r="107" spans="1:3">
      <c r="A107" s="48" t="s">
        <v>495</v>
      </c>
      <c r="B107" s="3" t="s">
        <v>496</v>
      </c>
      <c r="C107" s="36"/>
    </row>
    <row r="108" spans="1:3">
      <c r="A108" s="48" t="s">
        <v>497</v>
      </c>
      <c r="C108" s="36"/>
    </row>
    <row r="109" spans="1:3">
      <c r="A109" s="48" t="s">
        <v>498</v>
      </c>
      <c r="C109" s="37"/>
    </row>
    <row r="110" spans="1:3">
      <c r="A110" s="48" t="s">
        <v>499</v>
      </c>
      <c r="C110" s="37"/>
    </row>
    <row r="111" spans="1:3">
      <c r="A111" s="49" t="s">
        <v>500</v>
      </c>
      <c r="C111" s="36"/>
    </row>
    <row r="112" spans="1:3">
      <c r="C112" s="36"/>
    </row>
    <row r="113" spans="1:3">
      <c r="A113" s="46" t="s">
        <v>501</v>
      </c>
      <c r="C113" s="36"/>
    </row>
    <row r="114" spans="1:3">
      <c r="A114" s="47" t="s">
        <v>95</v>
      </c>
      <c r="C114" s="36"/>
    </row>
    <row r="115" spans="1:3">
      <c r="A115" s="48" t="s">
        <v>502</v>
      </c>
      <c r="C115" s="36"/>
    </row>
    <row r="116" spans="1:3">
      <c r="A116" s="48" t="s">
        <v>503</v>
      </c>
      <c r="C116" s="36"/>
    </row>
    <row r="117" spans="1:3">
      <c r="A117" s="49" t="s">
        <v>504</v>
      </c>
      <c r="B117" s="3" t="s">
        <v>505</v>
      </c>
      <c r="C117" s="36"/>
    </row>
    <row r="118" spans="1:3">
      <c r="C118" s="36"/>
    </row>
    <row r="119" spans="1:3">
      <c r="A119" s="46" t="s">
        <v>506</v>
      </c>
      <c r="C119" s="36"/>
    </row>
    <row r="120" spans="1:3">
      <c r="A120" s="47" t="s">
        <v>95</v>
      </c>
      <c r="C120" s="36"/>
    </row>
    <row r="121" spans="1:3">
      <c r="A121" s="48" t="s">
        <v>431</v>
      </c>
    </row>
    <row r="122" spans="1:3">
      <c r="A122" s="48" t="s">
        <v>169</v>
      </c>
      <c r="C122" s="36"/>
    </row>
    <row r="123" spans="1:3">
      <c r="A123" s="48" t="s">
        <v>175</v>
      </c>
      <c r="C123" s="36"/>
    </row>
    <row r="124" spans="1:3">
      <c r="A124" s="49" t="s">
        <v>178</v>
      </c>
      <c r="C124" s="36"/>
    </row>
    <row r="126" spans="1:3">
      <c r="A126" s="10" t="s">
        <v>507</v>
      </c>
    </row>
    <row r="127" spans="1:3">
      <c r="A127" s="33" t="s">
        <v>95</v>
      </c>
    </row>
    <row r="128" spans="1:3">
      <c r="A128" s="34" t="s">
        <v>38</v>
      </c>
      <c r="B128" s="3" t="s">
        <v>508</v>
      </c>
      <c r="C128" s="37"/>
    </row>
    <row r="129" spans="1:3">
      <c r="A129" s="34" t="s">
        <v>509</v>
      </c>
      <c r="B129" s="3" t="s">
        <v>510</v>
      </c>
      <c r="C129" s="37"/>
    </row>
    <row r="130" spans="1:3">
      <c r="A130" s="7" t="s">
        <v>69</v>
      </c>
      <c r="B130" s="3" t="s">
        <v>70</v>
      </c>
      <c r="C130" s="36"/>
    </row>
    <row r="131" spans="1:3">
      <c r="C131" s="36"/>
    </row>
    <row r="132" spans="1:3">
      <c r="A132" s="46" t="s">
        <v>511</v>
      </c>
      <c r="C132" s="37"/>
    </row>
    <row r="133" spans="1:3">
      <c r="A133" s="47" t="s">
        <v>95</v>
      </c>
      <c r="C133" s="37"/>
    </row>
    <row r="134" spans="1:3">
      <c r="A134" s="48" t="s">
        <v>132</v>
      </c>
      <c r="C134" s="37"/>
    </row>
    <row r="135" spans="1:3">
      <c r="A135" s="48" t="s">
        <v>512</v>
      </c>
      <c r="C135" s="38"/>
    </row>
    <row r="136" spans="1:3">
      <c r="A136" s="7"/>
      <c r="C136" s="36"/>
    </row>
    <row r="137" spans="1:3">
      <c r="C137" s="36"/>
    </row>
    <row r="138" spans="1:3">
      <c r="C138" s="36"/>
    </row>
  </sheetData>
  <sheetProtection algorithmName="SHA-512" hashValue="TyoltBIQm79bK3RGi/R1jBvr9eSi3P7hguWOeTSTVKaPXOP0lhKf8UalsplBNk0NaaPAP47dVrAVHX6xxL4Hfw==" saltValue="UWCcOOJ21DrvpPHFEsWd/w==" spinCount="100000" sheet="1" objects="1" scenarios="1"/>
  <pageMargins left="0.7" right="0.7" top="0.75" bottom="0.75" header="0.3" footer="0.3"/>
  <pageSetup paperSize="9"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8610-F417-4BA3-A796-CA0C3F99F494}">
  <sheetPr>
    <tabColor rgb="FFFFFF00"/>
  </sheetPr>
  <dimension ref="A1:E128"/>
  <sheetViews>
    <sheetView workbookViewId="0">
      <selection activeCell="A36" sqref="A36"/>
    </sheetView>
  </sheetViews>
  <sheetFormatPr defaultRowHeight="14.45"/>
  <cols>
    <col min="1" max="1" width="73.140625" style="1" customWidth="1"/>
    <col min="2" max="2" width="11.28515625" style="3" bestFit="1" customWidth="1"/>
  </cols>
  <sheetData>
    <row r="1" spans="1:5">
      <c r="A1" s="11" t="s">
        <v>513</v>
      </c>
      <c r="C1" s="3"/>
    </row>
    <row r="2" spans="1:5">
      <c r="A2" s="11" t="s">
        <v>403</v>
      </c>
      <c r="B2" s="85" t="s">
        <v>514</v>
      </c>
      <c r="C2" s="3"/>
      <c r="E2" s="66" t="s">
        <v>515</v>
      </c>
    </row>
    <row r="4" spans="1:5">
      <c r="A4" s="86" t="s">
        <v>516</v>
      </c>
    </row>
    <row r="5" spans="1:5">
      <c r="A5" s="87" t="s">
        <v>95</v>
      </c>
    </row>
    <row r="6" spans="1:5">
      <c r="A6" s="88" t="s">
        <v>407</v>
      </c>
    </row>
    <row r="7" spans="1:5">
      <c r="A7" s="88" t="s">
        <v>408</v>
      </c>
    </row>
    <row r="8" spans="1:5">
      <c r="A8" s="88" t="s">
        <v>517</v>
      </c>
    </row>
    <row r="9" spans="1:5">
      <c r="A9" s="88" t="s">
        <v>518</v>
      </c>
    </row>
    <row r="10" spans="1:5">
      <c r="A10" s="89"/>
    </row>
    <row r="12" spans="1:5">
      <c r="A12" s="86" t="s">
        <v>519</v>
      </c>
    </row>
    <row r="13" spans="1:5">
      <c r="A13" s="87" t="s">
        <v>95</v>
      </c>
      <c r="C13" s="90" t="s">
        <v>520</v>
      </c>
    </row>
    <row r="14" spans="1:5">
      <c r="A14" s="88" t="s">
        <v>521</v>
      </c>
      <c r="C14" s="88" t="s">
        <v>522</v>
      </c>
    </row>
    <row r="15" spans="1:5">
      <c r="A15" s="88" t="s">
        <v>523</v>
      </c>
      <c r="C15" s="122" t="s">
        <v>524</v>
      </c>
    </row>
    <row r="16" spans="1:5">
      <c r="A16" s="89"/>
    </row>
    <row r="18" spans="1:3">
      <c r="A18" s="86" t="s">
        <v>525</v>
      </c>
    </row>
    <row r="19" spans="1:3">
      <c r="A19" s="87" t="s">
        <v>95</v>
      </c>
      <c r="C19" s="90" t="s">
        <v>526</v>
      </c>
    </row>
    <row r="20" spans="1:3">
      <c r="A20" s="88" t="s">
        <v>527</v>
      </c>
      <c r="C20" s="88" t="s">
        <v>528</v>
      </c>
    </row>
    <row r="21" spans="1:3">
      <c r="A21" s="88" t="s">
        <v>529</v>
      </c>
      <c r="C21" s="88" t="s">
        <v>530</v>
      </c>
    </row>
    <row r="22" spans="1:3">
      <c r="A22" s="88" t="s">
        <v>531</v>
      </c>
    </row>
    <row r="23" spans="1:3">
      <c r="A23" s="88" t="s">
        <v>532</v>
      </c>
    </row>
    <row r="24" spans="1:3">
      <c r="A24" s="88" t="s">
        <v>533</v>
      </c>
    </row>
    <row r="25" spans="1:3">
      <c r="A25" s="88" t="s">
        <v>534</v>
      </c>
    </row>
    <row r="26" spans="1:3">
      <c r="A26" s="88" t="s">
        <v>535</v>
      </c>
    </row>
    <row r="27" spans="1:3">
      <c r="A27" s="89" t="s">
        <v>536</v>
      </c>
    </row>
    <row r="28" spans="1:3">
      <c r="A28" s="88"/>
    </row>
    <row r="29" spans="1:3">
      <c r="A29" s="89"/>
    </row>
    <row r="31" spans="1:3">
      <c r="A31" s="86" t="s">
        <v>511</v>
      </c>
    </row>
    <row r="32" spans="1:3">
      <c r="A32" s="87" t="s">
        <v>95</v>
      </c>
    </row>
    <row r="33" spans="1:1">
      <c r="A33" s="88" t="s">
        <v>132</v>
      </c>
    </row>
    <row r="34" spans="1:1">
      <c r="A34" s="88" t="s">
        <v>512</v>
      </c>
    </row>
    <row r="35" spans="1:1">
      <c r="A35" s="88" t="s">
        <v>537</v>
      </c>
    </row>
    <row r="36" spans="1:1">
      <c r="A36" s="10"/>
    </row>
    <row r="37" spans="1:1">
      <c r="A37" s="86" t="s">
        <v>538</v>
      </c>
    </row>
    <row r="38" spans="1:1">
      <c r="A38" s="87" t="s">
        <v>95</v>
      </c>
    </row>
    <row r="39" spans="1:1">
      <c r="A39" s="88" t="s">
        <v>539</v>
      </c>
    </row>
    <row r="40" spans="1:1">
      <c r="A40" s="88" t="s">
        <v>540</v>
      </c>
    </row>
    <row r="41" spans="1:1">
      <c r="A41" s="89" t="s">
        <v>541</v>
      </c>
    </row>
    <row r="42" spans="1:1">
      <c r="A42" s="10"/>
    </row>
    <row r="43" spans="1:1">
      <c r="A43" s="86" t="s">
        <v>542</v>
      </c>
    </row>
    <row r="44" spans="1:1">
      <c r="A44" s="87" t="s">
        <v>95</v>
      </c>
    </row>
    <row r="45" spans="1:1">
      <c r="A45" s="88" t="s">
        <v>44</v>
      </c>
    </row>
    <row r="46" spans="1:1">
      <c r="A46" s="88" t="s">
        <v>49</v>
      </c>
    </row>
    <row r="47" spans="1:1">
      <c r="A47" s="88" t="s">
        <v>66</v>
      </c>
    </row>
    <row r="48" spans="1:1">
      <c r="A48" s="88" t="s">
        <v>64</v>
      </c>
    </row>
    <row r="49" spans="1:2">
      <c r="A49" s="89" t="s">
        <v>543</v>
      </c>
    </row>
    <row r="51" spans="1:2">
      <c r="A51" s="86" t="s">
        <v>304</v>
      </c>
    </row>
    <row r="52" spans="1:2">
      <c r="A52" s="87" t="s">
        <v>95</v>
      </c>
    </row>
    <row r="53" spans="1:2">
      <c r="A53" s="88" t="s">
        <v>544</v>
      </c>
    </row>
    <row r="54" spans="1:2">
      <c r="A54" s="89" t="s">
        <v>545</v>
      </c>
    </row>
    <row r="55" spans="1:2">
      <c r="B55" s="54"/>
    </row>
    <row r="56" spans="1:2">
      <c r="A56" s="86" t="s">
        <v>546</v>
      </c>
      <c r="B56" s="54"/>
    </row>
    <row r="57" spans="1:2">
      <c r="A57" s="87" t="s">
        <v>95</v>
      </c>
      <c r="B57" s="54"/>
    </row>
    <row r="58" spans="1:2">
      <c r="A58" s="88" t="s">
        <v>547</v>
      </c>
      <c r="B58" s="54"/>
    </row>
    <row r="59" spans="1:2">
      <c r="A59" s="89" t="s">
        <v>548</v>
      </c>
      <c r="B59" s="54"/>
    </row>
    <row r="60" spans="1:2">
      <c r="B60" s="54"/>
    </row>
    <row r="61" spans="1:2">
      <c r="A61" s="86" t="s">
        <v>549</v>
      </c>
      <c r="B61" s="54"/>
    </row>
    <row r="62" spans="1:2">
      <c r="A62" s="87" t="s">
        <v>95</v>
      </c>
      <c r="B62" s="54"/>
    </row>
    <row r="63" spans="1:2">
      <c r="A63" s="88" t="s">
        <v>550</v>
      </c>
      <c r="B63" s="54"/>
    </row>
    <row r="64" spans="1:2">
      <c r="A64" s="89" t="s">
        <v>551</v>
      </c>
      <c r="B64" s="54"/>
    </row>
    <row r="65" spans="1:2">
      <c r="B65" s="54"/>
    </row>
    <row r="66" spans="1:2">
      <c r="B66" s="54"/>
    </row>
    <row r="67" spans="1:2">
      <c r="B67" s="54"/>
    </row>
    <row r="68" spans="1:2">
      <c r="B68" s="54"/>
    </row>
    <row r="69" spans="1:2">
      <c r="A69" s="36"/>
      <c r="B69" s="54"/>
    </row>
    <row r="70" spans="1:2">
      <c r="A70" s="36"/>
      <c r="B70" s="54"/>
    </row>
    <row r="71" spans="1:2">
      <c r="A71" s="36"/>
      <c r="B71" s="54"/>
    </row>
    <row r="72" spans="1:2">
      <c r="A72" s="36"/>
      <c r="B72" s="54"/>
    </row>
    <row r="73" spans="1:2">
      <c r="A73" s="36"/>
      <c r="B73" s="54"/>
    </row>
    <row r="74" spans="1:2">
      <c r="A74" s="36"/>
      <c r="B74" s="54"/>
    </row>
    <row r="75" spans="1:2">
      <c r="A75" s="36"/>
      <c r="B75" s="54"/>
    </row>
    <row r="76" spans="1:2">
      <c r="A76" s="36"/>
      <c r="B76" s="54"/>
    </row>
    <row r="77" spans="1:2">
      <c r="A77" s="36"/>
      <c r="B77" s="54"/>
    </row>
    <row r="78" spans="1:2">
      <c r="A78" s="36"/>
      <c r="B78" s="54"/>
    </row>
    <row r="79" spans="1:2">
      <c r="A79" s="36"/>
      <c r="B79" s="54"/>
    </row>
    <row r="80" spans="1:2">
      <c r="A80"/>
      <c r="B80" s="54"/>
    </row>
    <row r="81" spans="1:2">
      <c r="B81" s="54"/>
    </row>
    <row r="83" spans="1:2">
      <c r="A83" s="10"/>
    </row>
    <row r="85" spans="1:2">
      <c r="A85" s="65"/>
    </row>
    <row r="95" spans="1:2">
      <c r="A95" s="10"/>
      <c r="B95" s="6"/>
    </row>
    <row r="97" spans="1:2">
      <c r="B97" s="39"/>
    </row>
    <row r="98" spans="1:2">
      <c r="B98" s="39"/>
    </row>
    <row r="99" spans="1:2">
      <c r="B99" s="39"/>
    </row>
    <row r="109" spans="1:2">
      <c r="A109" s="10"/>
    </row>
    <row r="115" spans="1:1">
      <c r="A115" s="10"/>
    </row>
    <row r="122" spans="1:1">
      <c r="A122" s="10"/>
    </row>
    <row r="128" spans="1:1">
      <c r="A128" s="10"/>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9B12-CED1-4541-9873-37A9DA6235B3}">
  <dimension ref="A1:X94"/>
  <sheetViews>
    <sheetView workbookViewId="0">
      <selection activeCell="K37" sqref="K37"/>
    </sheetView>
  </sheetViews>
  <sheetFormatPr defaultRowHeight="14.45" outlineLevelRow="1" outlineLevelCol="1"/>
  <cols>
    <col min="3" max="3" width="15.140625" customWidth="1"/>
    <col min="17" max="23" width="9.140625" hidden="1" customWidth="1" outlineLevel="1"/>
    <col min="24" max="24" width="9.140625" collapsed="1"/>
  </cols>
  <sheetData>
    <row r="1" spans="1:20">
      <c r="A1" s="9" t="s">
        <v>552</v>
      </c>
      <c r="B1" s="9"/>
      <c r="F1" s="11" t="s">
        <v>403</v>
      </c>
      <c r="G1" s="32"/>
      <c r="H1" s="32"/>
      <c r="I1" s="32"/>
      <c r="J1" s="32"/>
      <c r="K1" s="32"/>
      <c r="Q1" s="9" t="s">
        <v>553</v>
      </c>
    </row>
    <row r="2" spans="1:20" ht="14.65" thickBot="1">
      <c r="C2" t="s">
        <v>554</v>
      </c>
      <c r="G2" t="s">
        <v>555</v>
      </c>
      <c r="Q2" s="22" t="str">
        <f>E4</f>
        <v>FINAL v1</v>
      </c>
      <c r="R2" s="22"/>
      <c r="T2" s="23" t="s">
        <v>556</v>
      </c>
    </row>
    <row r="3" spans="1:20" ht="14.65" thickBot="1">
      <c r="A3" s="788" t="s">
        <v>557</v>
      </c>
      <c r="B3" s="789"/>
      <c r="C3" s="790" t="s">
        <v>558</v>
      </c>
      <c r="D3" s="791"/>
      <c r="E3" s="791"/>
      <c r="F3" s="792"/>
      <c r="G3" s="790" t="s">
        <v>559</v>
      </c>
      <c r="H3" s="791"/>
      <c r="I3" s="791"/>
      <c r="J3" s="792"/>
      <c r="Q3" t="str">
        <f>VLOOKUP($C$3,$A$9:$F$17,6,0)</f>
        <v>ER-CAS</v>
      </c>
      <c r="T3" s="19" t="s">
        <v>560</v>
      </c>
    </row>
    <row r="4" spans="1:20" ht="14.65" thickBot="1">
      <c r="A4" s="788" t="s">
        <v>1</v>
      </c>
      <c r="B4" s="789"/>
      <c r="C4" s="781">
        <v>45709</v>
      </c>
      <c r="D4" s="782"/>
      <c r="E4" s="781" t="s">
        <v>561</v>
      </c>
      <c r="F4" s="782"/>
      <c r="G4" s="793" t="str">
        <f>IF(ISNUMBER(MATCH(C4,A20:A30,0)),VLOOKUP(C4,A20:E30,4,FALSE),"---")</f>
        <v>ER-CAS+MBM_SFC_en_210225 FINAL v1.xls</v>
      </c>
      <c r="H4" s="794"/>
      <c r="I4" s="794"/>
      <c r="J4" s="795"/>
      <c r="L4" s="22"/>
      <c r="Q4" t="str">
        <f>VLOOKUP($C$5,$A$34:$C$67,3,0)</f>
        <v>SFC</v>
      </c>
      <c r="T4" s="19" t="s">
        <v>562</v>
      </c>
    </row>
    <row r="5" spans="1:20" ht="14.65" thickBot="1">
      <c r="A5" s="788" t="s">
        <v>563</v>
      </c>
      <c r="B5" s="789"/>
      <c r="C5" s="796" t="s">
        <v>564</v>
      </c>
      <c r="D5" s="797"/>
      <c r="E5" s="797"/>
      <c r="F5" s="798"/>
      <c r="J5" s="19"/>
      <c r="Q5" t="e">
        <f>VLOOKUP($C$6,$A$71:$C$94,3,0)</f>
        <v>#N/A</v>
      </c>
      <c r="T5" s="19" t="s">
        <v>565</v>
      </c>
    </row>
    <row r="6" spans="1:20" ht="14.65" thickBot="1">
      <c r="A6" s="788" t="s">
        <v>566</v>
      </c>
      <c r="B6" s="789"/>
      <c r="C6" s="799" t="s">
        <v>567</v>
      </c>
      <c r="D6" s="800"/>
      <c r="E6" s="800"/>
      <c r="F6" s="801"/>
      <c r="Q6" s="22" t="str">
        <f>TEXT(DAY($A20),"0#")&amp;TEXT(MONTH($A20),"0#")&amp;TEXT(YEAR($A20)-2000,"0#")</f>
        <v>050623</v>
      </c>
      <c r="R6" s="22"/>
      <c r="T6" s="23" t="s">
        <v>568</v>
      </c>
    </row>
    <row r="7" spans="1:20" ht="14.65" thickBot="1">
      <c r="Q7" t="str">
        <f>" "&amp;E4&amp;".xls"</f>
        <v xml:space="preserve"> FINAL v1.xls</v>
      </c>
      <c r="T7" s="19" t="s">
        <v>569</v>
      </c>
    </row>
    <row r="8" spans="1:20">
      <c r="A8" s="17" t="s">
        <v>570</v>
      </c>
      <c r="B8" s="16"/>
      <c r="C8" s="24"/>
      <c r="D8" s="24"/>
      <c r="E8" s="24"/>
      <c r="F8" s="24"/>
      <c r="G8" s="25"/>
    </row>
    <row r="9" spans="1:20">
      <c r="A9" s="802" t="s">
        <v>571</v>
      </c>
      <c r="B9" s="803"/>
      <c r="C9" s="803"/>
      <c r="D9" s="803"/>
      <c r="E9" s="803"/>
      <c r="F9" s="26" t="s">
        <v>572</v>
      </c>
      <c r="G9" s="27"/>
      <c r="Q9" s="9" t="s">
        <v>573</v>
      </c>
    </row>
    <row r="10" spans="1:20">
      <c r="A10" s="802" t="s">
        <v>558</v>
      </c>
      <c r="B10" s="803"/>
      <c r="C10" s="803"/>
      <c r="D10" s="803"/>
      <c r="E10" s="803"/>
      <c r="F10" s="26" t="s">
        <v>574</v>
      </c>
      <c r="G10" s="27"/>
      <c r="T10" s="19" t="s">
        <v>575</v>
      </c>
    </row>
    <row r="11" spans="1:20">
      <c r="A11" s="802" t="s">
        <v>559</v>
      </c>
      <c r="B11" s="803"/>
      <c r="C11" s="803"/>
      <c r="D11" s="803"/>
      <c r="E11" s="803"/>
      <c r="F11" s="26" t="s">
        <v>576</v>
      </c>
      <c r="G11" s="27"/>
    </row>
    <row r="12" spans="1:20">
      <c r="A12" s="802"/>
      <c r="B12" s="803"/>
      <c r="C12" s="803"/>
      <c r="D12" s="803"/>
      <c r="E12" s="803"/>
      <c r="F12" s="26"/>
      <c r="G12" s="27"/>
    </row>
    <row r="13" spans="1:20">
      <c r="A13" s="802"/>
      <c r="B13" s="803"/>
      <c r="C13" s="803"/>
      <c r="D13" s="803"/>
      <c r="E13" s="803"/>
      <c r="F13" s="26"/>
      <c r="G13" s="27"/>
    </row>
    <row r="14" spans="1:20">
      <c r="A14" s="802"/>
      <c r="B14" s="803"/>
      <c r="C14" s="803"/>
      <c r="D14" s="803"/>
      <c r="E14" s="803"/>
      <c r="F14" s="26"/>
      <c r="G14" s="27"/>
    </row>
    <row r="15" spans="1:20">
      <c r="A15" s="802"/>
      <c r="B15" s="803"/>
      <c r="C15" s="803"/>
      <c r="D15" s="803"/>
      <c r="E15" s="803"/>
      <c r="F15" s="26"/>
      <c r="G15" s="27"/>
    </row>
    <row r="16" spans="1:20">
      <c r="A16" s="802"/>
      <c r="B16" s="803"/>
      <c r="C16" s="803"/>
      <c r="D16" s="803"/>
      <c r="E16" s="803"/>
      <c r="F16" s="26"/>
      <c r="G16" s="27"/>
      <c r="I16" s="19"/>
    </row>
    <row r="17" spans="1:23" ht="14.65" thickBot="1">
      <c r="A17" s="804"/>
      <c r="B17" s="805"/>
      <c r="C17" s="805"/>
      <c r="D17" s="805"/>
      <c r="E17" s="805"/>
      <c r="F17" s="28"/>
      <c r="G17" s="29"/>
      <c r="I17" s="19"/>
    </row>
    <row r="18" spans="1:23" ht="14.65" thickBot="1"/>
    <row r="19" spans="1:23">
      <c r="A19" s="17" t="s">
        <v>577</v>
      </c>
      <c r="B19" s="16"/>
      <c r="C19" s="16"/>
      <c r="D19" s="16" t="s">
        <v>578</v>
      </c>
      <c r="E19" s="16"/>
      <c r="F19" s="16"/>
      <c r="G19" s="16"/>
      <c r="H19" s="806" t="s">
        <v>579</v>
      </c>
      <c r="I19" s="806"/>
      <c r="J19" s="806"/>
      <c r="K19" s="806"/>
      <c r="L19" s="806"/>
      <c r="M19" s="807"/>
    </row>
    <row r="20" spans="1:23">
      <c r="A20" s="779">
        <v>45082</v>
      </c>
      <c r="B20" s="780"/>
      <c r="C20" s="35" t="s">
        <v>580</v>
      </c>
      <c r="D20" s="808" t="s">
        <v>581</v>
      </c>
      <c r="E20" s="808"/>
      <c r="F20" s="808"/>
      <c r="G20" s="808"/>
      <c r="H20" s="809" t="s">
        <v>582</v>
      </c>
      <c r="I20" s="809"/>
      <c r="J20" s="809"/>
      <c r="K20" s="809"/>
      <c r="L20" s="809"/>
      <c r="M20" s="810"/>
      <c r="N20" s="68" t="s">
        <v>583</v>
      </c>
    </row>
    <row r="21" spans="1:23">
      <c r="A21" s="779">
        <v>45097</v>
      </c>
      <c r="B21" s="780"/>
      <c r="C21" s="35" t="s">
        <v>584</v>
      </c>
      <c r="D21" s="808" t="s">
        <v>585</v>
      </c>
      <c r="E21" s="808"/>
      <c r="F21" s="808"/>
      <c r="G21" s="808"/>
      <c r="H21" s="811" t="s">
        <v>586</v>
      </c>
      <c r="I21" s="811"/>
      <c r="J21" s="811"/>
      <c r="K21" s="811"/>
      <c r="L21" s="811"/>
      <c r="M21" s="812"/>
      <c r="N21" s="68" t="s">
        <v>583</v>
      </c>
    </row>
    <row r="22" spans="1:23">
      <c r="A22" s="779">
        <v>45109</v>
      </c>
      <c r="B22" s="780"/>
      <c r="C22" s="35" t="s">
        <v>587</v>
      </c>
      <c r="D22" s="808" t="s">
        <v>588</v>
      </c>
      <c r="E22" s="808"/>
      <c r="F22" s="808"/>
      <c r="G22" s="808"/>
      <c r="H22" s="811" t="s">
        <v>589</v>
      </c>
      <c r="I22" s="811"/>
      <c r="J22" s="811"/>
      <c r="K22" s="811"/>
      <c r="L22" s="811"/>
      <c r="M22" s="812"/>
      <c r="N22" s="68" t="s">
        <v>583</v>
      </c>
    </row>
    <row r="23" spans="1:23">
      <c r="A23" s="779">
        <v>45149</v>
      </c>
      <c r="B23" s="780"/>
      <c r="C23" s="35" t="s">
        <v>590</v>
      </c>
      <c r="D23" s="808" t="s">
        <v>591</v>
      </c>
      <c r="E23" s="808"/>
      <c r="F23" s="808"/>
      <c r="G23" s="808"/>
      <c r="H23" s="811" t="s">
        <v>592</v>
      </c>
      <c r="I23" s="811"/>
      <c r="J23" s="811"/>
      <c r="K23" s="811"/>
      <c r="L23" s="811"/>
      <c r="M23" s="812"/>
      <c r="N23" s="68" t="s">
        <v>583</v>
      </c>
    </row>
    <row r="24" spans="1:23">
      <c r="A24" s="779">
        <v>45377</v>
      </c>
      <c r="B24" s="780"/>
      <c r="C24" s="35" t="s">
        <v>593</v>
      </c>
      <c r="D24" s="808" t="s">
        <v>594</v>
      </c>
      <c r="E24" s="808"/>
      <c r="F24" s="808"/>
      <c r="G24" s="808"/>
      <c r="H24" s="811" t="s">
        <v>595</v>
      </c>
      <c r="I24" s="811"/>
      <c r="J24" s="811"/>
      <c r="K24" s="811"/>
      <c r="L24" s="811"/>
      <c r="M24" s="812"/>
      <c r="N24" s="68" t="s">
        <v>596</v>
      </c>
    </row>
    <row r="25" spans="1:23">
      <c r="A25" s="779">
        <v>45440</v>
      </c>
      <c r="B25" s="780"/>
      <c r="C25" s="35" t="s">
        <v>597</v>
      </c>
      <c r="D25" s="808" t="s">
        <v>598</v>
      </c>
      <c r="E25" s="808"/>
      <c r="F25" s="808"/>
      <c r="G25" s="808"/>
      <c r="H25" s="811" t="s">
        <v>599</v>
      </c>
      <c r="I25" s="811"/>
      <c r="J25" s="811"/>
      <c r="K25" s="811"/>
      <c r="L25" s="811"/>
      <c r="M25" s="812"/>
      <c r="N25" s="68" t="s">
        <v>600</v>
      </c>
    </row>
    <row r="26" spans="1:23">
      <c r="A26" s="779">
        <v>45517</v>
      </c>
      <c r="B26" s="780"/>
      <c r="C26" s="35" t="s">
        <v>601</v>
      </c>
      <c r="D26" s="808" t="s">
        <v>602</v>
      </c>
      <c r="E26" s="808"/>
      <c r="F26" s="808"/>
      <c r="G26" s="808"/>
      <c r="H26" s="811" t="s">
        <v>603</v>
      </c>
      <c r="I26" s="811"/>
      <c r="J26" s="811"/>
      <c r="K26" s="811"/>
      <c r="L26" s="811"/>
      <c r="M26" s="812"/>
      <c r="N26" s="68" t="s">
        <v>604</v>
      </c>
    </row>
    <row r="27" spans="1:23">
      <c r="A27" s="779">
        <v>45663</v>
      </c>
      <c r="B27" s="780"/>
      <c r="C27" s="35" t="s">
        <v>605</v>
      </c>
      <c r="D27" s="808" t="str">
        <f t="shared" ref="D27:D30" si="0">IF(ISBLANK($A27),"---", VLOOKUP($G$3,$A$9:$F$17,6,0) &amp; "_" &amp; VLOOKUP($C$5,$A$34:$C$67,3,0)&amp;"_"&amp;VLOOKUP($C$6,$A$70:$C$94,3,0)&amp;"_"&amp; TEXT(DAY($A27),"0#")&amp; TEXT(MONTH($A27),"0#")&amp; TEXT(YEAR($A27)-2000,"0#")&amp;" "&amp;E$4&amp;".xls")</f>
        <v>ER-CAS+MBM_SFC_en_060125 FINAL v1.xls</v>
      </c>
      <c r="E27" s="808"/>
      <c r="F27" s="808"/>
      <c r="G27" s="808"/>
      <c r="H27" s="811" t="s">
        <v>606</v>
      </c>
      <c r="I27" s="811"/>
      <c r="J27" s="811"/>
      <c r="K27" s="811"/>
      <c r="L27" s="811"/>
      <c r="M27" s="812"/>
      <c r="N27" s="68" t="s">
        <v>607</v>
      </c>
    </row>
    <row r="28" spans="1:23">
      <c r="A28" s="779">
        <v>45709</v>
      </c>
      <c r="B28" s="780"/>
      <c r="C28" s="35" t="s">
        <v>561</v>
      </c>
      <c r="D28" s="808" t="str">
        <f t="shared" si="0"/>
        <v>ER-CAS+MBM_SFC_en_210225 FINAL v1.xls</v>
      </c>
      <c r="E28" s="808"/>
      <c r="F28" s="808"/>
      <c r="G28" s="808"/>
      <c r="H28" s="811" t="s">
        <v>608</v>
      </c>
      <c r="I28" s="811"/>
      <c r="J28" s="811"/>
      <c r="K28" s="811"/>
      <c r="L28" s="811"/>
      <c r="M28" s="812"/>
      <c r="N28" s="68" t="s">
        <v>609</v>
      </c>
    </row>
    <row r="29" spans="1:23">
      <c r="A29" s="786"/>
      <c r="B29" s="787"/>
      <c r="C29" s="123"/>
      <c r="D29" s="813" t="str">
        <f t="shared" si="0"/>
        <v>---</v>
      </c>
      <c r="E29" s="813"/>
      <c r="F29" s="813"/>
      <c r="G29" s="813"/>
      <c r="H29" s="814"/>
      <c r="I29" s="814"/>
      <c r="J29" s="814"/>
      <c r="K29" s="814"/>
      <c r="L29" s="814"/>
      <c r="M29" s="815"/>
    </row>
    <row r="30" spans="1:23" ht="14.65" thickBot="1">
      <c r="A30" s="784"/>
      <c r="B30" s="785"/>
      <c r="C30" s="18"/>
      <c r="D30" s="813" t="str">
        <f t="shared" si="0"/>
        <v>---</v>
      </c>
      <c r="E30" s="813"/>
      <c r="F30" s="813"/>
      <c r="G30" s="813"/>
      <c r="H30" s="816"/>
      <c r="I30" s="816"/>
      <c r="J30" s="816"/>
      <c r="K30" s="816"/>
      <c r="L30" s="816"/>
      <c r="M30" s="817"/>
    </row>
    <row r="32" spans="1:23" ht="15" customHeight="1">
      <c r="A32" s="30"/>
      <c r="B32" s="30"/>
      <c r="C32" s="30"/>
      <c r="D32" s="30"/>
      <c r="E32" s="30"/>
      <c r="F32" s="30"/>
      <c r="G32" s="30"/>
      <c r="H32" s="30"/>
      <c r="I32" s="30"/>
      <c r="J32" s="30"/>
      <c r="K32" s="30"/>
      <c r="L32" s="30"/>
      <c r="M32" s="30"/>
      <c r="N32" s="30"/>
      <c r="O32" s="30"/>
      <c r="P32" s="30"/>
      <c r="Q32" s="30"/>
      <c r="R32" s="30"/>
      <c r="S32" s="30"/>
      <c r="T32" s="30"/>
      <c r="U32" s="30"/>
      <c r="V32" s="30"/>
      <c r="W32" s="30"/>
    </row>
    <row r="33" spans="1:23">
      <c r="A33" s="30"/>
      <c r="B33" s="30"/>
      <c r="C33" s="30"/>
      <c r="D33" s="30"/>
      <c r="E33" s="30"/>
      <c r="F33" s="30"/>
      <c r="G33" s="30"/>
      <c r="H33" s="30"/>
      <c r="I33" s="30"/>
      <c r="J33" s="30"/>
      <c r="K33" s="30"/>
      <c r="L33" s="30"/>
      <c r="M33" s="30"/>
      <c r="N33" s="30"/>
      <c r="O33" s="30"/>
      <c r="P33" s="30"/>
      <c r="Q33" s="30"/>
      <c r="R33" s="30"/>
      <c r="S33" s="30"/>
      <c r="T33" s="30"/>
      <c r="U33" s="30"/>
      <c r="V33" s="30"/>
      <c r="W33" s="30"/>
    </row>
    <row r="34" spans="1:23">
      <c r="A34" s="15" t="s">
        <v>563</v>
      </c>
      <c r="B34" s="15"/>
    </row>
    <row r="35" spans="1:23">
      <c r="A35" s="818" t="s">
        <v>564</v>
      </c>
      <c r="B35" s="818"/>
      <c r="C35" s="20" t="s">
        <v>564</v>
      </c>
    </row>
    <row r="36" spans="1:23">
      <c r="A36" s="818" t="s">
        <v>610</v>
      </c>
      <c r="B36" s="818"/>
      <c r="C36" s="20" t="s">
        <v>611</v>
      </c>
    </row>
    <row r="37" spans="1:23">
      <c r="A37" s="818"/>
      <c r="B37" s="818"/>
      <c r="C37" s="20"/>
    </row>
    <row r="38" spans="1:23">
      <c r="A38" s="818"/>
      <c r="B38" s="818"/>
      <c r="C38" s="20"/>
    </row>
    <row r="39" spans="1:23">
      <c r="A39" s="818"/>
      <c r="B39" s="818"/>
      <c r="C39" s="20"/>
    </row>
    <row r="40" spans="1:23" hidden="1" outlineLevel="1">
      <c r="A40" s="818"/>
      <c r="B40" s="818"/>
      <c r="C40" s="20"/>
    </row>
    <row r="41" spans="1:23" hidden="1" outlineLevel="1">
      <c r="A41" s="818"/>
      <c r="B41" s="818"/>
      <c r="C41" s="20"/>
    </row>
    <row r="42" spans="1:23" hidden="1" outlineLevel="1">
      <c r="A42" s="818"/>
      <c r="B42" s="818"/>
      <c r="C42" s="20"/>
    </row>
    <row r="43" spans="1:23" hidden="1" outlineLevel="1">
      <c r="A43" s="818"/>
      <c r="B43" s="818"/>
      <c r="C43" s="20"/>
    </row>
    <row r="44" spans="1:23" hidden="1" outlineLevel="1">
      <c r="A44" s="818"/>
      <c r="B44" s="818"/>
      <c r="C44" s="20"/>
    </row>
    <row r="45" spans="1:23" hidden="1" outlineLevel="1">
      <c r="A45" s="818"/>
      <c r="B45" s="818"/>
      <c r="C45" s="20"/>
    </row>
    <row r="46" spans="1:23" hidden="1" outlineLevel="1">
      <c r="A46" s="818"/>
      <c r="B46" s="818"/>
      <c r="C46" s="20"/>
    </row>
    <row r="47" spans="1:23" hidden="1" outlineLevel="1">
      <c r="A47" s="818"/>
      <c r="B47" s="818"/>
      <c r="C47" s="20"/>
    </row>
    <row r="48" spans="1:23" hidden="1" outlineLevel="1">
      <c r="A48" s="818"/>
      <c r="B48" s="818"/>
      <c r="C48" s="20"/>
    </row>
    <row r="49" spans="1:3" hidden="1" outlineLevel="1">
      <c r="A49" s="818"/>
      <c r="B49" s="818"/>
      <c r="C49" s="20"/>
    </row>
    <row r="50" spans="1:3" hidden="1" outlineLevel="1">
      <c r="A50" s="818"/>
      <c r="B50" s="818"/>
      <c r="C50" s="20"/>
    </row>
    <row r="51" spans="1:3" hidden="1" outlineLevel="1">
      <c r="A51" s="818"/>
      <c r="B51" s="818"/>
      <c r="C51" s="20"/>
    </row>
    <row r="52" spans="1:3" hidden="1" outlineLevel="1">
      <c r="A52" s="818"/>
      <c r="B52" s="818"/>
      <c r="C52" s="20"/>
    </row>
    <row r="53" spans="1:3" hidden="1" outlineLevel="1">
      <c r="A53" s="818"/>
      <c r="B53" s="818"/>
      <c r="C53" s="20"/>
    </row>
    <row r="54" spans="1:3" hidden="1" outlineLevel="1">
      <c r="A54" s="818"/>
      <c r="B54" s="818"/>
      <c r="C54" s="20"/>
    </row>
    <row r="55" spans="1:3" hidden="1" outlineLevel="1">
      <c r="A55" s="818"/>
      <c r="B55" s="818"/>
      <c r="C55" s="20"/>
    </row>
    <row r="56" spans="1:3" hidden="1" outlineLevel="1">
      <c r="A56" s="818"/>
      <c r="B56" s="818"/>
      <c r="C56" s="20"/>
    </row>
    <row r="57" spans="1:3" hidden="1" outlineLevel="1">
      <c r="A57" s="818"/>
      <c r="B57" s="818"/>
      <c r="C57" s="20"/>
    </row>
    <row r="58" spans="1:3" hidden="1" outlineLevel="1">
      <c r="A58" s="818"/>
      <c r="B58" s="818"/>
      <c r="C58" s="20"/>
    </row>
    <row r="59" spans="1:3" hidden="1" outlineLevel="1">
      <c r="A59" s="818"/>
      <c r="B59" s="818"/>
      <c r="C59" s="20"/>
    </row>
    <row r="60" spans="1:3" hidden="1" outlineLevel="1">
      <c r="A60" s="818"/>
      <c r="B60" s="818"/>
      <c r="C60" s="20"/>
    </row>
    <row r="61" spans="1:3" hidden="1" outlineLevel="1">
      <c r="A61" s="818"/>
      <c r="B61" s="818"/>
      <c r="C61" s="20"/>
    </row>
    <row r="62" spans="1:3" hidden="1" outlineLevel="1">
      <c r="A62" s="818"/>
      <c r="B62" s="818"/>
      <c r="C62" s="20"/>
    </row>
    <row r="63" spans="1:3" hidden="1" outlineLevel="1">
      <c r="A63" s="818"/>
      <c r="B63" s="818"/>
      <c r="C63" s="20"/>
    </row>
    <row r="64" spans="1:3" hidden="1" outlineLevel="1">
      <c r="A64" s="818"/>
      <c r="B64" s="818"/>
      <c r="C64" s="20"/>
    </row>
    <row r="65" spans="1:3" hidden="1" outlineLevel="1">
      <c r="A65" s="818"/>
      <c r="B65" s="818"/>
      <c r="C65" s="20"/>
    </row>
    <row r="66" spans="1:3" hidden="1" outlineLevel="1">
      <c r="A66" s="818"/>
      <c r="B66" s="818"/>
      <c r="C66" s="20"/>
    </row>
    <row r="67" spans="1:3" hidden="1" outlineLevel="1">
      <c r="A67" s="818"/>
      <c r="B67" s="818"/>
      <c r="C67" s="20"/>
    </row>
    <row r="68" spans="1:3" collapsed="1"/>
    <row r="69" spans="1:3" outlineLevel="1">
      <c r="A69" s="15" t="s">
        <v>612</v>
      </c>
      <c r="B69" s="15"/>
    </row>
    <row r="70" spans="1:3" outlineLevel="1">
      <c r="A70" s="783" t="s">
        <v>567</v>
      </c>
      <c r="B70" s="783"/>
      <c r="C70" s="21" t="s">
        <v>613</v>
      </c>
    </row>
    <row r="71" spans="1:3" outlineLevel="1">
      <c r="A71" s="783" t="s">
        <v>614</v>
      </c>
      <c r="B71" s="783"/>
      <c r="C71" s="21" t="s">
        <v>615</v>
      </c>
    </row>
    <row r="72" spans="1:3" outlineLevel="1">
      <c r="A72" s="783" t="s">
        <v>616</v>
      </c>
      <c r="B72" s="783"/>
      <c r="C72" s="21" t="s">
        <v>617</v>
      </c>
    </row>
    <row r="73" spans="1:3" outlineLevel="1">
      <c r="A73" s="783" t="s">
        <v>618</v>
      </c>
      <c r="B73" s="783"/>
      <c r="C73" s="21" t="s">
        <v>619</v>
      </c>
    </row>
    <row r="74" spans="1:3" outlineLevel="1">
      <c r="A74" s="783" t="s">
        <v>620</v>
      </c>
      <c r="B74" s="783"/>
      <c r="C74" s="21" t="s">
        <v>621</v>
      </c>
    </row>
    <row r="75" spans="1:3" outlineLevel="1">
      <c r="A75" s="783" t="s">
        <v>622</v>
      </c>
      <c r="B75" s="783"/>
      <c r="C75" s="21" t="s">
        <v>623</v>
      </c>
    </row>
    <row r="76" spans="1:3" outlineLevel="1">
      <c r="A76" s="783" t="s">
        <v>624</v>
      </c>
      <c r="B76" s="783"/>
      <c r="C76" s="21" t="s">
        <v>625</v>
      </c>
    </row>
    <row r="77" spans="1:3" outlineLevel="1">
      <c r="A77" s="783" t="s">
        <v>626</v>
      </c>
      <c r="B77" s="783"/>
      <c r="C77" s="21" t="s">
        <v>627</v>
      </c>
    </row>
    <row r="78" spans="1:3" outlineLevel="1">
      <c r="A78" s="783" t="s">
        <v>628</v>
      </c>
      <c r="B78" s="783"/>
      <c r="C78" s="21" t="s">
        <v>629</v>
      </c>
    </row>
    <row r="79" spans="1:3" outlineLevel="1">
      <c r="A79" s="783" t="s">
        <v>630</v>
      </c>
      <c r="B79" s="783"/>
      <c r="C79" s="21" t="s">
        <v>631</v>
      </c>
    </row>
    <row r="80" spans="1:3" outlineLevel="1">
      <c r="A80" s="783" t="s">
        <v>632</v>
      </c>
      <c r="B80" s="783"/>
      <c r="C80" s="21" t="s">
        <v>633</v>
      </c>
    </row>
    <row r="81" spans="1:3" outlineLevel="1">
      <c r="A81" s="783" t="s">
        <v>634</v>
      </c>
      <c r="B81" s="783"/>
      <c r="C81" s="21" t="s">
        <v>635</v>
      </c>
    </row>
    <row r="82" spans="1:3" outlineLevel="1">
      <c r="A82" s="783" t="s">
        <v>636</v>
      </c>
      <c r="B82" s="783"/>
      <c r="C82" s="21" t="s">
        <v>637</v>
      </c>
    </row>
    <row r="83" spans="1:3" outlineLevel="1">
      <c r="A83" s="783" t="s">
        <v>638</v>
      </c>
      <c r="B83" s="783"/>
      <c r="C83" s="21" t="s">
        <v>639</v>
      </c>
    </row>
    <row r="84" spans="1:3" outlineLevel="1">
      <c r="A84" s="783" t="s">
        <v>640</v>
      </c>
      <c r="B84" s="783"/>
      <c r="C84" s="21" t="s">
        <v>641</v>
      </c>
    </row>
    <row r="85" spans="1:3" outlineLevel="1">
      <c r="A85" s="783" t="s">
        <v>642</v>
      </c>
      <c r="B85" s="783"/>
      <c r="C85" s="21" t="s">
        <v>643</v>
      </c>
    </row>
    <row r="86" spans="1:3" outlineLevel="1">
      <c r="A86" s="783" t="s">
        <v>644</v>
      </c>
      <c r="B86" s="783"/>
      <c r="C86" s="21" t="s">
        <v>645</v>
      </c>
    </row>
    <row r="87" spans="1:3" outlineLevel="1">
      <c r="A87" s="783" t="s">
        <v>646</v>
      </c>
      <c r="B87" s="783"/>
      <c r="C87" s="21" t="s">
        <v>647</v>
      </c>
    </row>
    <row r="88" spans="1:3" outlineLevel="1">
      <c r="A88" s="783" t="s">
        <v>648</v>
      </c>
      <c r="B88" s="783"/>
      <c r="C88" s="21" t="s">
        <v>649</v>
      </c>
    </row>
    <row r="89" spans="1:3" outlineLevel="1">
      <c r="A89" s="783" t="s">
        <v>650</v>
      </c>
      <c r="B89" s="783"/>
      <c r="C89" s="21" t="s">
        <v>651</v>
      </c>
    </row>
    <row r="90" spans="1:3" outlineLevel="1">
      <c r="A90" s="783" t="s">
        <v>652</v>
      </c>
      <c r="B90" s="783"/>
      <c r="C90" s="21" t="s">
        <v>653</v>
      </c>
    </row>
    <row r="91" spans="1:3" outlineLevel="1">
      <c r="A91" s="783" t="s">
        <v>654</v>
      </c>
      <c r="B91" s="783"/>
      <c r="C91" s="21" t="s">
        <v>655</v>
      </c>
    </row>
    <row r="92" spans="1:3" outlineLevel="1">
      <c r="A92" s="783" t="s">
        <v>656</v>
      </c>
      <c r="B92" s="783"/>
      <c r="C92" s="21" t="s">
        <v>657</v>
      </c>
    </row>
    <row r="93" spans="1:3" outlineLevel="1">
      <c r="A93" s="783" t="s">
        <v>658</v>
      </c>
      <c r="B93" s="783"/>
      <c r="C93" s="21" t="s">
        <v>659</v>
      </c>
    </row>
    <row r="94" spans="1:3" outlineLevel="1">
      <c r="A94" s="783" t="s">
        <v>660</v>
      </c>
      <c r="B94" s="783"/>
      <c r="C94" s="21" t="s">
        <v>661</v>
      </c>
    </row>
  </sheetData>
  <mergeCells count="112">
    <mergeCell ref="H29:M29"/>
    <mergeCell ref="A28:B28"/>
    <mergeCell ref="H28:M28"/>
    <mergeCell ref="G3:J3"/>
    <mergeCell ref="D21:G21"/>
    <mergeCell ref="A35:B35"/>
    <mergeCell ref="A36:B36"/>
    <mergeCell ref="A37:B37"/>
    <mergeCell ref="H30:M30"/>
    <mergeCell ref="H19:M19"/>
    <mergeCell ref="H20:M20"/>
    <mergeCell ref="H21:M21"/>
    <mergeCell ref="H22:M22"/>
    <mergeCell ref="H23:M23"/>
    <mergeCell ref="H24:M24"/>
    <mergeCell ref="H25:M25"/>
    <mergeCell ref="G4:J4"/>
    <mergeCell ref="H27:M27"/>
    <mergeCell ref="H26:M26"/>
    <mergeCell ref="A17:E17"/>
    <mergeCell ref="D20:G20"/>
    <mergeCell ref="A9:E9"/>
    <mergeCell ref="A10:E10"/>
    <mergeCell ref="A11:E11"/>
    <mergeCell ref="A38:B38"/>
    <mergeCell ref="A30:B30"/>
    <mergeCell ref="A21:B21"/>
    <mergeCell ref="A22:B22"/>
    <mergeCell ref="A23:B23"/>
    <mergeCell ref="A24:B24"/>
    <mergeCell ref="A25:B25"/>
    <mergeCell ref="A29:B29"/>
    <mergeCell ref="A50:B50"/>
    <mergeCell ref="A39:B39"/>
    <mergeCell ref="A40:B40"/>
    <mergeCell ref="A41:B41"/>
    <mergeCell ref="A42:B42"/>
    <mergeCell ref="A43:B43"/>
    <mergeCell ref="A44:B44"/>
    <mergeCell ref="A45:B45"/>
    <mergeCell ref="A46:B46"/>
    <mergeCell ref="A47:B47"/>
    <mergeCell ref="A48:B48"/>
    <mergeCell ref="A49:B49"/>
    <mergeCell ref="A26:B26"/>
    <mergeCell ref="A27:B27"/>
    <mergeCell ref="A93:B93"/>
    <mergeCell ref="A94:B94"/>
    <mergeCell ref="A83:B83"/>
    <mergeCell ref="A84:B84"/>
    <mergeCell ref="A85:B85"/>
    <mergeCell ref="A86:B86"/>
    <mergeCell ref="A87:B87"/>
    <mergeCell ref="A88:B88"/>
    <mergeCell ref="A77:B77"/>
    <mergeCell ref="A89:B89"/>
    <mergeCell ref="A90:B90"/>
    <mergeCell ref="A91:B91"/>
    <mergeCell ref="A92:B92"/>
    <mergeCell ref="A78:B78"/>
    <mergeCell ref="A79:B79"/>
    <mergeCell ref="A80:B80"/>
    <mergeCell ref="A81:B81"/>
    <mergeCell ref="A82:B82"/>
    <mergeCell ref="A72:B72"/>
    <mergeCell ref="A73:B73"/>
    <mergeCell ref="A74:B74"/>
    <mergeCell ref="A75:B75"/>
    <mergeCell ref="A76:B76"/>
    <mergeCell ref="A56:B56"/>
    <mergeCell ref="A70:B70"/>
    <mergeCell ref="A65:B65"/>
    <mergeCell ref="A66:B66"/>
    <mergeCell ref="A67:B67"/>
    <mergeCell ref="A63:B63"/>
    <mergeCell ref="A64:B64"/>
    <mergeCell ref="A51:B51"/>
    <mergeCell ref="A52:B52"/>
    <mergeCell ref="A53:B53"/>
    <mergeCell ref="A54:B54"/>
    <mergeCell ref="A55:B55"/>
    <mergeCell ref="A71:B71"/>
    <mergeCell ref="A57:B57"/>
    <mergeCell ref="A58:B58"/>
    <mergeCell ref="A59:B59"/>
    <mergeCell ref="A60:B60"/>
    <mergeCell ref="A61:B61"/>
    <mergeCell ref="A62:B62"/>
    <mergeCell ref="A12:E12"/>
    <mergeCell ref="A13:E13"/>
    <mergeCell ref="A14:E14"/>
    <mergeCell ref="A15:E15"/>
    <mergeCell ref="A16:E16"/>
    <mergeCell ref="A20:B20"/>
    <mergeCell ref="A3:B3"/>
    <mergeCell ref="C3:F3"/>
    <mergeCell ref="C5:F5"/>
    <mergeCell ref="C6:F6"/>
    <mergeCell ref="C4:D4"/>
    <mergeCell ref="E4:F4"/>
    <mergeCell ref="A4:B4"/>
    <mergeCell ref="A5:B5"/>
    <mergeCell ref="A6:B6"/>
    <mergeCell ref="D22:G22"/>
    <mergeCell ref="D23:G23"/>
    <mergeCell ref="D24:G24"/>
    <mergeCell ref="D25:G25"/>
    <mergeCell ref="D26:G26"/>
    <mergeCell ref="D27:G27"/>
    <mergeCell ref="D28:G28"/>
    <mergeCell ref="D29:G29"/>
    <mergeCell ref="D30:G30"/>
  </mergeCells>
  <dataValidations count="4">
    <dataValidation type="list" allowBlank="1" showInputMessage="1" showErrorMessage="1" sqref="C3 G3" xr:uid="{9D931B99-3930-4DF6-A8CA-9F5420F3348F}">
      <formula1>$A$8:$A$16</formula1>
    </dataValidation>
    <dataValidation type="list" allowBlank="1" showInputMessage="1" showErrorMessage="1" sqref="C5:F5" xr:uid="{68350FF4-284F-4580-AE9D-2683778B1EBA}">
      <formula1>$A$35:$A$67</formula1>
    </dataValidation>
    <dataValidation type="list" allowBlank="1" showInputMessage="1" showErrorMessage="1" sqref="E4:F4" xr:uid="{890A2C6F-2579-4195-B20D-539C7C57FDA4}">
      <formula1>$C$20:$C$30</formula1>
    </dataValidation>
    <dataValidation type="list" allowBlank="1" showInputMessage="1" showErrorMessage="1" sqref="C4:D4" xr:uid="{9BFDAFB8-6310-4204-8915-E31B6FEB3B03}">
      <formula1>$A$20:$A$30</formula1>
    </dataValidation>
  </dataValidation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3577E0F4BC264B8EA89704EAAE7EF4" ma:contentTypeVersion="21" ma:contentTypeDescription="Create a new document." ma:contentTypeScope="" ma:versionID="99b504171716c847308548dc5264e9e3">
  <xsd:schema xmlns:xsd="http://www.w3.org/2001/XMLSchema" xmlns:xs="http://www.w3.org/2001/XMLSchema" xmlns:p="http://schemas.microsoft.com/office/2006/metadata/properties" xmlns:ns2="f157e2ab-6a4e-4395-95a5-936df2e13564" xmlns:ns3="5ef79476-2b6f-4056-989f-81c3e2cec953" targetNamespace="http://schemas.microsoft.com/office/2006/metadata/properties" ma:root="true" ma:fieldsID="a207ca91dfc1324fb2dfd3c56de4623c" ns2:_="" ns3:_="">
    <xsd:import namespace="f157e2ab-6a4e-4395-95a5-936df2e13564"/>
    <xsd:import namespace="5ef79476-2b6f-4056-989f-81c3e2cec9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 minOccurs="0"/>
                <xsd:element ref="ns2:MediaServiceObjectDetectorVersions" minOccurs="0"/>
                <xsd:element ref="ns2:tag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7e2ab-6a4e-4395-95a5-936df2e13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9240af8-3ec3-4318-b00d-374f258f7d0c" ma:termSetId="09814cd3-568e-fe90-9814-8d621ff8fb84" ma:anchorId="fba54fb3-c3e1-fe81-a776-ca4b69148c4d" ma:open="true" ma:isKeyword="false">
      <xsd:complexType>
        <xsd:sequence>
          <xsd:element ref="pc:Terms" minOccurs="0" maxOccurs="1"/>
        </xsd:sequence>
      </xsd:complexType>
    </xsd:element>
    <xsd:element name="Note" ma:index="24" nillable="true" ma:displayName="Note" ma:format="Dropdown" ma:internalName="Note">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tags" ma:index="26" nillable="true" ma:displayName="tags" ma:format="Dropdown" ma:internalName="tags">
      <xsd:simpleType>
        <xsd:restriction base="dms:Choice">
          <xsd:enumeration value="Internal"/>
          <xsd:enumeration value="External"/>
          <xsd:enumeration value="Member 1-1"/>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f79476-2b6f-4056-989f-81c3e2cec9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53418fb-2e08-4b96-b786-508459238f42}" ma:internalName="TaxCatchAll" ma:showField="CatchAllData" ma:web="5ef79476-2b6f-4056-989f-81c3e2cec9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57e2ab-6a4e-4395-95a5-936df2e13564">
      <Terms xmlns="http://schemas.microsoft.com/office/infopath/2007/PartnerControls"/>
    </lcf76f155ced4ddcb4097134ff3c332f>
    <Note xmlns="f157e2ab-6a4e-4395-95a5-936df2e13564" xsi:nil="true"/>
    <TaxCatchAll xmlns="5ef79476-2b6f-4056-989f-81c3e2cec953" xsi:nil="true"/>
    <tags xmlns="f157e2ab-6a4e-4395-95a5-936df2e13564" xsi:nil="true"/>
  </documentManagement>
</p:properties>
</file>

<file path=customXml/itemProps1.xml><?xml version="1.0" encoding="utf-8"?>
<ds:datastoreItem xmlns:ds="http://schemas.openxmlformats.org/officeDocument/2006/customXml" ds:itemID="{5BA72975-F015-4A60-A3F8-098B37126381}"/>
</file>

<file path=customXml/itemProps2.xml><?xml version="1.0" encoding="utf-8"?>
<ds:datastoreItem xmlns:ds="http://schemas.openxmlformats.org/officeDocument/2006/customXml" ds:itemID="{D5FB74C9-76B4-4313-BB77-D6C245604F0D}"/>
</file>

<file path=customXml/itemProps3.xml><?xml version="1.0" encoding="utf-8"?>
<ds:datastoreItem xmlns:ds="http://schemas.openxmlformats.org/officeDocument/2006/customXml" ds:itemID="{B0799E84-086A-4D17-A0EC-7768817F88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Auditor comment</dc:creator>
  <cp:keywords/>
  <dc:description/>
  <cp:lastModifiedBy/>
  <cp:revision/>
  <dcterms:created xsi:type="dcterms:W3CDTF">2023-05-10T12:40:35Z</dcterms:created>
  <dcterms:modified xsi:type="dcterms:W3CDTF">2025-05-08T08:04:39Z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0x0101002B3577E0F4BC264B8EA89704EAAE7EF4</vt:lpwstr>
  </property>
  <property fmtid="{D5CDD505-2E9C-101B-9397-08002B2CF9AE}" pid="3" name="MediaServiceImageTags">
    <vt:lpwstr/>
  </property>
</Properties>
</file>